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Sažetak" sheetId="1" r:id="rId1"/>
    <sheet name="Prihodi i rashodi-ekon.klasif." sheetId="2" r:id="rId2"/>
    <sheet name="Prihodi i rashodi -izvori" sheetId="3" r:id="rId3"/>
    <sheet name="Prih i rashodi-prog.,ekon,izvor" sheetId="4" r:id="rId4"/>
    <sheet name="Rashodi-funkcijska" sheetId="5" r:id="rId5"/>
  </sheets>
  <definedNames/>
  <calcPr fullCalcOnLoad="1"/>
</workbook>
</file>

<file path=xl/sharedStrings.xml><?xml version="1.0" encoding="utf-8"?>
<sst xmlns="http://schemas.openxmlformats.org/spreadsheetml/2006/main" count="359" uniqueCount="275">
  <si>
    <t>RASHODI UKUPNO</t>
  </si>
  <si>
    <t>Izvor financiranja:420 Višak prihoda poslovanja</t>
  </si>
  <si>
    <t>Oznaka</t>
  </si>
  <si>
    <t>Indeks 4./1. (5.)</t>
  </si>
  <si>
    <t>Indeks 4./3. (6.)</t>
  </si>
  <si>
    <t>Izvor: 110 Opći prihodi i primitci</t>
  </si>
  <si>
    <t>Izvor: 41 Prihodi za posebne namjene - proračunski korisnici</t>
  </si>
  <si>
    <t>Izvor: 42 Višak/manjak prihoda korisnici</t>
  </si>
  <si>
    <t>Izvor: 45-F.P. I dod.udio u por.na dohodak</t>
  </si>
  <si>
    <t>Izvor: 51 Pomoći iz državnog proračuna</t>
  </si>
  <si>
    <t>Izvor: 54 Pomoći iz inozemstva</t>
  </si>
  <si>
    <t>Izvor: 61 Donacije - proračunski korisnici</t>
  </si>
  <si>
    <t>SVEUKUPNO PRIHODI:</t>
  </si>
  <si>
    <t>SVEUKUPNO RASHODI:</t>
  </si>
  <si>
    <t>Indeks 4./3.</t>
  </si>
  <si>
    <t>Izvor financiranja: 451 F.P. I dodatni udio  u pro.na dohodak</t>
  </si>
  <si>
    <t>321-NAKNADE TROŠKOVA ZAPOSLENICIMA</t>
  </si>
  <si>
    <t>3211-Službena putovanja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</si>
  <si>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</si>
  <si>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</si>
  <si>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</si>
  <si>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</si>
  <si>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</si>
  <si>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</si>
  <si>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</si>
  <si>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</si>
  <si>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</si>
  <si>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</si>
  <si>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</si>
  <si>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</si>
  <si>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</si>
  <si>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</si>
  <si>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</si>
  <si>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</si>
  <si>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</si>
  <si>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</si>
  <si>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</si>
  <si>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</si>
  <si>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</si>
  <si>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Izvor financiranja: 11 -Opći prihodi i primitci</t>
  </si>
  <si>
    <t>329-OSTALI NESPOM.RASHODI</t>
  </si>
  <si>
    <t>3291-Naknada članovima povjerenstva</t>
  </si>
  <si>
    <t>Izvor financiranja:41 Prihodi za posebne namjene</t>
  </si>
  <si>
    <t>312-Ostali rashodi za zaposlene</t>
  </si>
  <si>
    <t>3121-Ostali rashodi za zaposlene</t>
  </si>
  <si>
    <t>3299-ostali nespom.rashodi poslovanja</t>
  </si>
  <si>
    <t>Izvor financiranja 510-Državni proračun</t>
  </si>
  <si>
    <t>311-Plaće za zaposlene</t>
  </si>
  <si>
    <t>3111-Plaće po sudskim presudama</t>
  </si>
  <si>
    <t>3236-Labaratorijske usluge</t>
  </si>
  <si>
    <t>3296-Troškovi sudskih postupaka</t>
  </si>
  <si>
    <t>424-Knjige</t>
  </si>
  <si>
    <t>4241-Knjige</t>
  </si>
  <si>
    <t>Izvor financiranja:61 Tekuće donacije korisnici</t>
  </si>
  <si>
    <t>A2204-07 Administracija i upravljanje</t>
  </si>
  <si>
    <t>Izvor financiranja. 510 Državni prpračun</t>
  </si>
  <si>
    <t>3111-Plaće za redovan rad</t>
  </si>
  <si>
    <t>313-Doprinosi za OZO</t>
  </si>
  <si>
    <t>3132-Doprinosi za OZO</t>
  </si>
  <si>
    <t>329-Ostali nespom.rashodi</t>
  </si>
  <si>
    <t>3295-Novčana naknad.za nezap.invalida</t>
  </si>
  <si>
    <t>3214-Ostale naknade troškova zaposlenima</t>
  </si>
  <si>
    <t>3227-Službena,radna i zaštitna odjeća i obuća</t>
  </si>
  <si>
    <t>3295-Pristojbe i naknade</t>
  </si>
  <si>
    <t>A. RAČUN PRIHODA I RASHODA</t>
  </si>
  <si>
    <t xml:space="preserve">PRIHODI I RASHODI </t>
  </si>
  <si>
    <t>6 Prihodi poslovanja</t>
  </si>
  <si>
    <t xml:space="preserve"> PRIHODI UKUPNO</t>
  </si>
  <si>
    <t>3 Rashodi poslovanja</t>
  </si>
  <si>
    <t>4 Rashodi za nabavu nefinancijske imovine</t>
  </si>
  <si>
    <t>Razlika - višak/manjak</t>
  </si>
  <si>
    <t>Izvorni plan (2.)</t>
  </si>
  <si>
    <t>Tekući plan (3.)</t>
  </si>
  <si>
    <t>8 Primici od financijske imovine i zaduživanja</t>
  </si>
  <si>
    <t>5  Izdaci za financijsku imovinu i otplate zajmova</t>
  </si>
  <si>
    <t>Neto zaduživanje/financiranje</t>
  </si>
  <si>
    <t>Višak/manjak iz prethodnih godina</t>
  </si>
  <si>
    <t>Višak/manjak+neto financiranje+raspoloživa sredstva iz prethodnih godina</t>
  </si>
  <si>
    <t>Ostvarenje/Izvršenje 2021. (1)</t>
  </si>
  <si>
    <t>OPĆI DIO</t>
  </si>
  <si>
    <t>Bročana oznaka i naziv računa prihoda i rashoda</t>
  </si>
  <si>
    <t xml:space="preserve">Indeks 5/2. </t>
  </si>
  <si>
    <t>Indeks 5./4.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</si>
  <si>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</si>
  <si>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</si>
  <si>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</si>
  <si>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</si>
  <si>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</si>
  <si>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</si>
  <si>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</si>
  <si>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</si>
  <si>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</si>
  <si>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</si>
  <si>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</si>
  <si>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</si>
  <si>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663-Donacije od pravnih i fiz.osoba</t>
  </si>
  <si>
    <t>6631-Tekuće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</si>
  <si>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</si>
  <si>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</si>
  <si>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</si>
  <si>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nabavu nefinancijske imovine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</si>
  <si>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</si>
  <si>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</si>
  <si>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</si>
  <si>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</si>
  <si>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9 VLASTITI IZVORI</t>
  </si>
  <si>
    <t>922 VIŠAK PRIHODA</t>
  </si>
  <si>
    <t>SVEUKUPNO PRIHODI+VIŠAK PRIHODA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</si>
  <si>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</si>
  <si>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</si>
  <si>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</si>
  <si>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</si>
  <si>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</si>
  <si>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</si>
  <si>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</si>
  <si>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</si>
  <si>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</si>
  <si>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</si>
  <si>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</si>
  <si>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</si>
  <si>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</si>
  <si>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</si>
  <si>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</si>
  <si>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</si>
  <si>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</si>
  <si>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</si>
  <si>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</si>
  <si>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</si>
  <si>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</si>
  <si>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</si>
  <si>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</si>
  <si>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</si>
  <si>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</si>
  <si>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</si>
  <si>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</si>
  <si>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</si>
  <si>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</si>
  <si>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</si>
  <si>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</si>
  <si>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</si>
  <si>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</si>
  <si>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</si>
  <si>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</si>
  <si>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</si>
  <si>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324 Naknade troš.osob.izvan RO</t>
  </si>
  <si>
    <t>32412 Naknade ostalih troškova</t>
  </si>
  <si>
    <t>34-Financijski rashodi</t>
  </si>
  <si>
    <t>343 Ostali financijski rashodi</t>
  </si>
  <si>
    <t>3433 Zatezne kamate</t>
  </si>
  <si>
    <t>41 Rashodi za nabavu nem.imovine</t>
  </si>
  <si>
    <t xml:space="preserve">412 Nematerijalna imovina </t>
  </si>
  <si>
    <t>4123 Licence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</si>
  <si>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</si>
  <si>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</si>
  <si>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</si>
  <si>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</si>
  <si>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</si>
  <si>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4225 Instrumenti,uređaji i strojevi</t>
  </si>
  <si>
    <t>4227 Uređaji, strojevi i oprema za ostale namjene</t>
  </si>
  <si>
    <t>424 Knjige, umjetnička djela i ostale izložbene vrijednosti</t>
  </si>
  <si>
    <t>4241 Knjige</t>
  </si>
  <si>
    <t>SVEUKUPNO RASHODI</t>
  </si>
  <si>
    <t>3233- Usluge promidžbe i informiranja</t>
  </si>
  <si>
    <t>A2205-34 Projekt e-škole</t>
  </si>
  <si>
    <t>A2205-37-Zalihe menstrualnih potrepština</t>
  </si>
  <si>
    <t>Izvor financiranja 51-Državni proračun</t>
  </si>
  <si>
    <t>381-TEKUĆE DONACIJE</t>
  </si>
  <si>
    <t>3812-Tekuće donacije u naravi</t>
  </si>
  <si>
    <t>Ostvarenje preth. god. 2022.</t>
  </si>
  <si>
    <t>Izvorni plan 2023,</t>
  </si>
  <si>
    <t>Tekući plan 2023.</t>
  </si>
  <si>
    <t>Ostvarenje 2023.</t>
  </si>
  <si>
    <t>Ostvarenje 2022. god. (1)</t>
  </si>
  <si>
    <t>Izvorni plan 2023 (2.)</t>
  </si>
  <si>
    <t>Tekući plan 2023 (3.)</t>
  </si>
  <si>
    <t>Ostvarenje 2022 god. (1)</t>
  </si>
  <si>
    <t>Ostvarenje preth. 2022.god</t>
  </si>
  <si>
    <t>Izvorni plan 2023.</t>
  </si>
  <si>
    <t>Izvršenje 2023.</t>
  </si>
  <si>
    <t>3431-Bankarske usl. i usl. platnog prometa</t>
  </si>
  <si>
    <t>Ostvarenje/Izvršenje 2022.</t>
  </si>
  <si>
    <t>Tekući plan -2023.</t>
  </si>
  <si>
    <t>Ostvarenje/Izvršenje 2022. god.</t>
  </si>
  <si>
    <t>PRIHODI PO IZVORIMA FINANCIIRANJA 2023.GODINA</t>
  </si>
  <si>
    <t xml:space="preserve">                           RASHODI PO IZVORIMA FINANCIRANJA 2023 GODINA</t>
  </si>
  <si>
    <t>PRIHODI I RASHODI 2023. PREMA EKONOMSKOJ KLASIFIKACIJI</t>
  </si>
  <si>
    <t>A. SAŽETAK RAČUNA PRIHODA I RASHODA</t>
  </si>
  <si>
    <t>B. SAŽETAK RAČUNA FINANCIRANJA</t>
  </si>
  <si>
    <t>C. PRENESENI VIŠAK ILI PRENESENI MANJAK I VIŠEGODIŠNJI PLAN URAVNOTEŽENJA</t>
  </si>
  <si>
    <t>Ostvarenje/Izvršenje  2023.</t>
  </si>
  <si>
    <t>Ostvarenje/Izvršenje  2023.(4.)</t>
  </si>
  <si>
    <t>I. OPĆI DIO</t>
  </si>
  <si>
    <t xml:space="preserve">A. RAČUN PRIHODA I RASHODA </t>
  </si>
  <si>
    <t>RASHODI PREMA FUNKCIJSKOJ KLASIFIKACIJI</t>
  </si>
  <si>
    <t>BROJČANA OZNAKA I NAZIV</t>
  </si>
  <si>
    <t>Izvršenje prethodne godine</t>
  </si>
  <si>
    <t>Plan tekuće godine</t>
  </si>
  <si>
    <t xml:space="preserve">Izvršenje tekuće godine </t>
  </si>
  <si>
    <t>Indeks</t>
  </si>
  <si>
    <t>5=4/2*100</t>
  </si>
  <si>
    <t>6=4/3*100</t>
  </si>
  <si>
    <t xml:space="preserve">UKUPNO RASHODI </t>
  </si>
  <si>
    <t>09 Obrazovanje</t>
  </si>
  <si>
    <t>Ostvarenje 2023. (4.)</t>
  </si>
  <si>
    <t>663 Donacije od pravnih i fizičkih osoba izvan općeg proračuna</t>
  </si>
  <si>
    <t>3811-Tekuće donacije u novcu</t>
  </si>
  <si>
    <t>GODIŠNJI IZVJEŠTAJ O IZVRŠENJU FINANCIJSKOG PLANA ZA 2023.G.</t>
  </si>
  <si>
    <t>Godišnji izvještaj o izvršenju financijskog plana za 2023. prema programskoji, ekonomskoj klasifikaciji te izvorima financiranja</t>
  </si>
  <si>
    <t>PROGRAM:2202-osnovno školstvo-STANDARD</t>
  </si>
  <si>
    <t>A2202-01 Djelatnost osnovnih škola</t>
  </si>
  <si>
    <t>Funk. klas: 0912 osnovno obrazovanje</t>
  </si>
  <si>
    <t>32234-Motorni benzin i dizel gorivo</t>
  </si>
  <si>
    <t>32121-Naknada za prijevoz na posao i s posla</t>
  </si>
  <si>
    <t>PROGRAM: 2203-OSNOVNO ŠKOLSTVO-IZNAD STANDARDA</t>
  </si>
  <si>
    <t>A2203-01 Javne potrebe u prrosvjeti-koris</t>
  </si>
  <si>
    <t>31321-Doprinosi za zdravstveno osiguranje</t>
  </si>
  <si>
    <t>A2203-04 Podizanje kvalitete i standarda u školstvu</t>
  </si>
  <si>
    <t>31219-Ostali nenavedeni rashodi za zaposlene</t>
  </si>
  <si>
    <t>32211-Uredski materijal</t>
  </si>
  <si>
    <t>32241-Materijal i dijelovi za teluće i in.održ.</t>
  </si>
  <si>
    <t>32372-Ugovori o djelu</t>
  </si>
  <si>
    <t>32399-Ostale nespomenute usluge</t>
  </si>
  <si>
    <t>32999-Ostali nespomenuti rashodi poslovanja</t>
  </si>
  <si>
    <t>422-POSTROJENJE I OPREMA</t>
  </si>
  <si>
    <t>42219-ostala uredska oprema</t>
  </si>
  <si>
    <t>42261-sportska oprema</t>
  </si>
  <si>
    <t>42411- Knjige</t>
  </si>
  <si>
    <t>31111-Plaće za redovan rad</t>
  </si>
  <si>
    <t>32321-usluge tekućeg i invest.održavanja</t>
  </si>
  <si>
    <t>32372- Ugovor o djelu</t>
  </si>
  <si>
    <t>32931- Reprezentacija</t>
  </si>
  <si>
    <t>422-postrojenje i oprema</t>
  </si>
  <si>
    <t>42411-Knjige - udžbenici</t>
  </si>
  <si>
    <t>Izvor financiranja:53- proračun JLS</t>
  </si>
  <si>
    <t>A2205-22 Natjecanja i smotre u OŠ</t>
  </si>
  <si>
    <t>DEC-NEDOSTAJUĆA SREDSTVA</t>
  </si>
  <si>
    <t xml:space="preserve">Izvor financiranja: 49 </t>
  </si>
  <si>
    <t>2153- Prijevoz učenika osnovnih škola</t>
  </si>
  <si>
    <t>K01-32111-SLUŽBENA PUTOVANJA</t>
  </si>
  <si>
    <t>K02-32211 UREDSKI MATERIJAL</t>
  </si>
  <si>
    <t>K03-32311-USLUGE TELEFONA,POŠTE I PRIJEVOZA</t>
  </si>
  <si>
    <t>T220-03 Hitne interven.u osnovnim školama</t>
  </si>
  <si>
    <t>K22002-02 Nabava proizvedene dugotrajne imov.</t>
  </si>
  <si>
    <t>T2203-02 Javne potrebe-PROJEKTNA DOKUMENTACIJA</t>
  </si>
  <si>
    <t>42641- Izrada projektne dokumentacije za OŠ</t>
  </si>
  <si>
    <t>32379-Nadzori nad izvođenjem radova</t>
  </si>
  <si>
    <t>32399- ostale nespomenute usluge</t>
  </si>
  <si>
    <t>32131--stručno usavršavanje zaposlenika</t>
  </si>
  <si>
    <t>32399-ostale usluge</t>
  </si>
  <si>
    <t>32372-intelektualne usluge</t>
  </si>
  <si>
    <t>A2203-33  - Prehrana učenika</t>
  </si>
  <si>
    <t>Izvor financiranja: 510391 -Državni proračun</t>
  </si>
  <si>
    <t>32224- Namirnice</t>
  </si>
  <si>
    <t>38129-materijal za hig.potrebe i njegu</t>
  </si>
  <si>
    <t>PROGRAM:4306-PROJEKTI EU</t>
  </si>
  <si>
    <t>T4306-03-Inkluzija-korak bliće društvu bez prep.</t>
  </si>
  <si>
    <t>Izvor financiranja:54  Pomoći iz inozemstva</t>
  </si>
  <si>
    <t>31111-Plaće za redovan rad EU 2022/2023</t>
  </si>
  <si>
    <t>31111-Plaće za redovan rad EU 2022/2024</t>
  </si>
  <si>
    <t>31219-ostali rashodi za zaposlene</t>
  </si>
  <si>
    <t xml:space="preserve">31321-Doprinosi na plaće </t>
  </si>
  <si>
    <t>32121-Naknada za prijevoz</t>
  </si>
  <si>
    <t>Izvor financiranja: 19 Predfinanciranje iz ŽP</t>
  </si>
  <si>
    <t>Izvor financiranja: 11 Opći prihodi i primici</t>
  </si>
  <si>
    <t>Izvor:19 Predfinanciranje iz ŽP</t>
  </si>
  <si>
    <t>Izvor: 31 Vlastiti prihodi-korisnici</t>
  </si>
  <si>
    <t xml:space="preserve">Izvor: 41 Prihodi za posebne namjene </t>
  </si>
  <si>
    <t>Izvor: 49 - DEC-nedostajuća sredstva</t>
  </si>
  <si>
    <t>Izvor: 53 Proračun JLS</t>
  </si>
  <si>
    <t>GODIŠNJI IZVJEŠTAJ O IZVRŠENJU FINANCIJSKOG PLANA ZA 2023.g.</t>
  </si>
  <si>
    <t>0912 Osnovno obrazovanje</t>
  </si>
  <si>
    <t>698.23</t>
  </si>
  <si>
    <t>4221-uredska oprema i namještaj</t>
  </si>
  <si>
    <t>639-Prijenosi između prpr.korisnika</t>
  </si>
  <si>
    <t>1.513,035,09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</si>
</sst>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#,##0.00\ &quot;kn&quot;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Da&quot;;&quot;Da&quot;;&quot;Ne&quot;"/>
    <numFmt numFmtId="190" formatCode="&quot;Uključeno&quot;;&quot;Uključeno&quot;;&quot;Isključeno&quot;"/>
    <numFmt numFmtId="191" formatCode="[$¥€-2]\ #,##0.00_);[Red]\([$€-2]\ #,##0.00\)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#,##0.0"/>
  </numFmts>
  <fonts count="10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8"/>
      <name val="Calibri"/>
      <family val="2"/>
    </font>
    <font>
      <b/>
      <i/>
      <sz val="11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Verdana"/>
      <family val="2"/>
    </font>
    <font>
      <b/>
      <sz val="9"/>
      <color indexed="8"/>
      <name val="Arial"/>
      <family val="2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Verdana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7"/>
      <color indexed="8"/>
      <name val="Verdana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 Light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Verdana"/>
      <family val="2"/>
    </font>
    <font>
      <b/>
      <sz val="9"/>
      <color rgb="FF000000"/>
      <name val="Arial"/>
      <family val="2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Verdana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Arial"/>
      <family val="2"/>
    </font>
    <font>
      <b/>
      <sz val="7"/>
      <color rgb="FF000000"/>
      <name val="Verdana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 Light"/>
      <family val="2"/>
    </font>
    <font>
      <sz val="10"/>
      <color theme="1"/>
      <name val="Calibri"/>
      <family val="2"/>
    </font>
    <font>
      <b/>
      <sz val="8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0000"/>
      </left>
      <right/>
      <top>
        <color indexed="63"/>
      </top>
      <bottom style="medium">
        <color rgb="FF000000"/>
      </bottom>
    </border>
    <border>
      <left/>
      <right/>
      <top>
        <color indexed="63"/>
      </top>
      <bottom style="medium">
        <color rgb="FF000000"/>
      </bottom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59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7" applyNumberFormat="0" applyAlignment="0" applyProtection="0"/>
    <xf numFmtId="0" fontId="63" fillId="44" borderId="8" applyNumberFormat="0" applyAlignment="0" applyProtection="0"/>
    <xf numFmtId="0" fontId="15" fillId="0" borderId="9" applyNumberFormat="0" applyFill="0" applyAlignment="0" applyProtection="0"/>
    <xf numFmtId="0" fontId="64" fillId="4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6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7" fillId="0" borderId="0" xfId="0" applyFont="1" applyBorder="1" applyAlignment="1">
      <alignment horizontal="left" wrapText="1"/>
    </xf>
    <xf numFmtId="0" fontId="78" fillId="49" borderId="19" xfId="0" applyFont="1" applyFill="1" applyBorder="1" applyAlignment="1">
      <alignment horizontal="left" wrapText="1"/>
    </xf>
    <xf numFmtId="4" fontId="78" fillId="49" borderId="20" xfId="0" applyNumberFormat="1" applyFont="1" applyFill="1" applyBorder="1" applyAlignment="1">
      <alignment horizontal="right" wrapText="1"/>
    </xf>
    <xf numFmtId="0" fontId="77" fillId="0" borderId="21" xfId="0" applyFont="1" applyBorder="1" applyAlignment="1">
      <alignment horizontal="left" wrapText="1"/>
    </xf>
    <xf numFmtId="0" fontId="79" fillId="0" borderId="22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4" fontId="81" fillId="49" borderId="20" xfId="0" applyNumberFormat="1" applyFont="1" applyFill="1" applyBorder="1" applyAlignment="1">
      <alignment horizontal="right" wrapText="1" indent="1"/>
    </xf>
    <xf numFmtId="4" fontId="80" fillId="49" borderId="20" xfId="0" applyNumberFormat="1" applyFont="1" applyFill="1" applyBorder="1" applyAlignment="1">
      <alignment horizontal="right" wrapText="1" indent="1"/>
    </xf>
    <xf numFmtId="4" fontId="81" fillId="49" borderId="20" xfId="0" applyNumberFormat="1" applyFont="1" applyFill="1" applyBorder="1" applyAlignment="1">
      <alignment wrapText="1"/>
    </xf>
    <xf numFmtId="0" fontId="82" fillId="49" borderId="19" xfId="0" applyFont="1" applyFill="1" applyBorder="1" applyAlignment="1">
      <alignment horizontal="left" wrapText="1"/>
    </xf>
    <xf numFmtId="4" fontId="81" fillId="49" borderId="20" xfId="0" applyNumberFormat="1" applyFont="1" applyFill="1" applyBorder="1" applyAlignment="1">
      <alignment horizontal="right" wrapText="1"/>
    </xf>
    <xf numFmtId="4" fontId="82" fillId="49" borderId="20" xfId="0" applyNumberFormat="1" applyFont="1" applyFill="1" applyBorder="1" applyAlignment="1">
      <alignment horizontal="right" wrapText="1" indent="1"/>
    </xf>
    <xf numFmtId="4" fontId="82" fillId="49" borderId="20" xfId="0" applyNumberFormat="1" applyFont="1" applyFill="1" applyBorder="1" applyAlignment="1">
      <alignment wrapText="1"/>
    </xf>
    <xf numFmtId="0" fontId="78" fillId="50" borderId="19" xfId="0" applyFont="1" applyFill="1" applyBorder="1" applyAlignment="1">
      <alignment horizontal="left" wrapText="1"/>
    </xf>
    <xf numFmtId="4" fontId="81" fillId="50" borderId="20" xfId="0" applyNumberFormat="1" applyFont="1" applyFill="1" applyBorder="1" applyAlignment="1">
      <alignment wrapText="1"/>
    </xf>
    <xf numFmtId="4" fontId="80" fillId="50" borderId="20" xfId="0" applyNumberFormat="1" applyFont="1" applyFill="1" applyBorder="1" applyAlignment="1">
      <alignment horizontal="right" wrapText="1" indent="1"/>
    </xf>
    <xf numFmtId="0" fontId="83" fillId="49" borderId="19" xfId="0" applyFont="1" applyFill="1" applyBorder="1" applyAlignment="1">
      <alignment horizontal="left" wrapText="1"/>
    </xf>
    <xf numFmtId="0" fontId="77" fillId="0" borderId="0" xfId="0" applyFont="1" applyAlignment="1">
      <alignment horizontal="left" wrapText="1"/>
    </xf>
    <xf numFmtId="0" fontId="84" fillId="0" borderId="0" xfId="0" applyFont="1" applyAlignment="1">
      <alignment horizontal="left" wrapText="1"/>
    </xf>
    <xf numFmtId="0" fontId="85" fillId="0" borderId="0" xfId="0" applyFont="1" applyAlignment="1">
      <alignment horizontal="left" wrapText="1"/>
    </xf>
    <xf numFmtId="4" fontId="78" fillId="50" borderId="20" xfId="0" applyNumberFormat="1" applyFont="1" applyFill="1" applyBorder="1" applyAlignment="1">
      <alignment horizontal="right" wrapText="1"/>
    </xf>
    <xf numFmtId="2" fontId="78" fillId="50" borderId="20" xfId="0" applyNumberFormat="1" applyFont="1" applyFill="1" applyBorder="1" applyAlignment="1">
      <alignment horizontal="right" wrapText="1"/>
    </xf>
    <xf numFmtId="0" fontId="86" fillId="0" borderId="0" xfId="0" applyFont="1" applyAlignment="1">
      <alignment horizontal="left" indent="1"/>
    </xf>
    <xf numFmtId="0" fontId="46" fillId="35" borderId="0" xfId="0" applyFont="1" applyFill="1" applyAlignment="1">
      <alignment horizontal="left" vertical="center" wrapText="1"/>
    </xf>
    <xf numFmtId="0" fontId="86" fillId="0" borderId="21" xfId="0" applyFont="1" applyBorder="1" applyAlignment="1">
      <alignment horizontal="left" wrapText="1"/>
    </xf>
    <xf numFmtId="4" fontId="0" fillId="0" borderId="0" xfId="0" applyNumberFormat="1" applyFill="1" applyBorder="1" applyAlignment="1" applyProtection="1">
      <alignment/>
      <protection/>
    </xf>
    <xf numFmtId="2" fontId="81" fillId="50" borderId="20" xfId="0" applyNumberFormat="1" applyFont="1" applyFill="1" applyBorder="1" applyAlignment="1">
      <alignment horizontal="right" wrapText="1"/>
    </xf>
    <xf numFmtId="4" fontId="82" fillId="50" borderId="20" xfId="0" applyNumberFormat="1" applyFont="1" applyFill="1" applyBorder="1" applyAlignment="1">
      <alignment wrapText="1"/>
    </xf>
    <xf numFmtId="0" fontId="78" fillId="7" borderId="19" xfId="0" applyFont="1" applyFill="1" applyBorder="1" applyAlignment="1">
      <alignment horizontal="left" wrapText="1"/>
    </xf>
    <xf numFmtId="4" fontId="80" fillId="7" borderId="20" xfId="0" applyNumberFormat="1" applyFont="1" applyFill="1" applyBorder="1" applyAlignment="1">
      <alignment wrapText="1"/>
    </xf>
    <xf numFmtId="2" fontId="80" fillId="7" borderId="20" xfId="0" applyNumberFormat="1" applyFont="1" applyFill="1" applyBorder="1" applyAlignment="1">
      <alignment wrapText="1"/>
    </xf>
    <xf numFmtId="0" fontId="78" fillId="23" borderId="19" xfId="0" applyFont="1" applyFill="1" applyBorder="1" applyAlignment="1">
      <alignment horizontal="left" wrapText="1"/>
    </xf>
    <xf numFmtId="2" fontId="80" fillId="23" borderId="20" xfId="0" applyNumberFormat="1" applyFont="1" applyFill="1" applyBorder="1" applyAlignment="1">
      <alignment wrapText="1"/>
    </xf>
    <xf numFmtId="4" fontId="78" fillId="7" borderId="20" xfId="0" applyNumberFormat="1" applyFont="1" applyFill="1" applyBorder="1" applyAlignment="1">
      <alignment wrapText="1"/>
    </xf>
    <xf numFmtId="4" fontId="80" fillId="7" borderId="20" xfId="0" applyNumberFormat="1" applyFont="1" applyFill="1" applyBorder="1" applyAlignment="1">
      <alignment horizontal="right" wrapText="1"/>
    </xf>
    <xf numFmtId="2" fontId="80" fillId="7" borderId="20" xfId="0" applyNumberFormat="1" applyFont="1" applyFill="1" applyBorder="1" applyAlignment="1">
      <alignment horizontal="right" wrapText="1"/>
    </xf>
    <xf numFmtId="0" fontId="82" fillId="50" borderId="19" xfId="0" applyFont="1" applyFill="1" applyBorder="1" applyAlignment="1">
      <alignment horizontal="left" wrapText="1"/>
    </xf>
    <xf numFmtId="0" fontId="0" fillId="50" borderId="0" xfId="0" applyNumberFormat="1" applyFill="1" applyBorder="1" applyAlignment="1" applyProtection="1">
      <alignment/>
      <protection/>
    </xf>
    <xf numFmtId="4" fontId="81" fillId="50" borderId="20" xfId="0" applyNumberFormat="1" applyFont="1" applyFill="1" applyBorder="1" applyAlignment="1">
      <alignment horizontal="right" wrapText="1"/>
    </xf>
    <xf numFmtId="0" fontId="87" fillId="49" borderId="19" xfId="0" applyFont="1" applyFill="1" applyBorder="1" applyAlignment="1">
      <alignment horizontal="left" wrapText="1"/>
    </xf>
    <xf numFmtId="4" fontId="87" fillId="49" borderId="20" xfId="0" applyNumberFormat="1" applyFont="1" applyFill="1" applyBorder="1" applyAlignment="1">
      <alignment horizontal="right" wrapText="1"/>
    </xf>
    <xf numFmtId="4" fontId="88" fillId="49" borderId="20" xfId="0" applyNumberFormat="1" applyFont="1" applyFill="1" applyBorder="1" applyAlignment="1">
      <alignment horizontal="right" wrapText="1"/>
    </xf>
    <xf numFmtId="0" fontId="88" fillId="49" borderId="19" xfId="0" applyFont="1" applyFill="1" applyBorder="1" applyAlignment="1">
      <alignment horizontal="left" wrapText="1"/>
    </xf>
    <xf numFmtId="0" fontId="87" fillId="50" borderId="19" xfId="0" applyFont="1" applyFill="1" applyBorder="1" applyAlignment="1">
      <alignment horizontal="left" wrapText="1"/>
    </xf>
    <xf numFmtId="4" fontId="87" fillId="50" borderId="20" xfId="0" applyNumberFormat="1" applyFont="1" applyFill="1" applyBorder="1" applyAlignment="1">
      <alignment horizontal="right" wrapText="1"/>
    </xf>
    <xf numFmtId="4" fontId="22" fillId="0" borderId="0" xfId="0" applyNumberFormat="1" applyFont="1" applyFill="1" applyBorder="1" applyAlignment="1" applyProtection="1">
      <alignment/>
      <protection/>
    </xf>
    <xf numFmtId="4" fontId="88" fillId="49" borderId="20" xfId="0" applyNumberFormat="1" applyFont="1" applyFill="1" applyBorder="1" applyAlignment="1">
      <alignment wrapText="1"/>
    </xf>
    <xf numFmtId="4" fontId="88" fillId="49" borderId="20" xfId="0" applyNumberFormat="1" applyFont="1" applyFill="1" applyBorder="1" applyAlignment="1">
      <alignment horizontal="right" wrapText="1" indent="1"/>
    </xf>
    <xf numFmtId="4" fontId="88" fillId="50" borderId="20" xfId="0" applyNumberFormat="1" applyFont="1" applyFill="1" applyBorder="1" applyAlignment="1">
      <alignment horizontal="right" wrapText="1"/>
    </xf>
    <xf numFmtId="4" fontId="88" fillId="50" borderId="20" xfId="0" applyNumberFormat="1" applyFont="1" applyFill="1" applyBorder="1" applyAlignment="1">
      <alignment wrapText="1"/>
    </xf>
    <xf numFmtId="4" fontId="87" fillId="49" borderId="20" xfId="0" applyNumberFormat="1" applyFont="1" applyFill="1" applyBorder="1" applyAlignment="1">
      <alignment horizontal="center" wrapText="1"/>
    </xf>
    <xf numFmtId="4" fontId="87" fillId="49" borderId="20" xfId="0" applyNumberFormat="1" applyFont="1" applyFill="1" applyBorder="1" applyAlignment="1">
      <alignment horizontal="center" vertical="center" wrapText="1"/>
    </xf>
    <xf numFmtId="0" fontId="87" fillId="49" borderId="20" xfId="0" applyFont="1" applyFill="1" applyBorder="1" applyAlignment="1">
      <alignment horizontal="center" wrapText="1"/>
    </xf>
    <xf numFmtId="0" fontId="87" fillId="49" borderId="19" xfId="0" applyFont="1" applyFill="1" applyBorder="1" applyAlignment="1">
      <alignment horizontal="center" wrapText="1"/>
    </xf>
    <xf numFmtId="0" fontId="87" fillId="49" borderId="20" xfId="0" applyNumberFormat="1" applyFont="1" applyFill="1" applyBorder="1" applyAlignment="1">
      <alignment horizontal="center" wrapText="1"/>
    </xf>
    <xf numFmtId="0" fontId="88" fillId="49" borderId="20" xfId="0" applyNumberFormat="1" applyFont="1" applyFill="1" applyBorder="1" applyAlignment="1">
      <alignment horizontal="center" wrapText="1"/>
    </xf>
    <xf numFmtId="0" fontId="78" fillId="51" borderId="25" xfId="0" applyFont="1" applyFill="1" applyBorder="1" applyAlignment="1">
      <alignment horizontal="left" wrapText="1"/>
    </xf>
    <xf numFmtId="4" fontId="78" fillId="51" borderId="26" xfId="0" applyNumberFormat="1" applyFont="1" applyFill="1" applyBorder="1" applyAlignment="1">
      <alignment horizontal="right" wrapText="1"/>
    </xf>
    <xf numFmtId="2" fontId="78" fillId="51" borderId="26" xfId="0" applyNumberFormat="1" applyFont="1" applyFill="1" applyBorder="1" applyAlignment="1">
      <alignment horizontal="right" wrapText="1"/>
    </xf>
    <xf numFmtId="0" fontId="78" fillId="51" borderId="19" xfId="0" applyFont="1" applyFill="1" applyBorder="1" applyAlignment="1">
      <alignment horizontal="left" wrapText="1"/>
    </xf>
    <xf numFmtId="4" fontId="78" fillId="51" borderId="20" xfId="0" applyNumberFormat="1" applyFont="1" applyFill="1" applyBorder="1" applyAlignment="1">
      <alignment wrapText="1"/>
    </xf>
    <xf numFmtId="0" fontId="87" fillId="51" borderId="19" xfId="0" applyFont="1" applyFill="1" applyBorder="1" applyAlignment="1">
      <alignment horizontal="left" wrapText="1"/>
    </xf>
    <xf numFmtId="4" fontId="87" fillId="51" borderId="20" xfId="0" applyNumberFormat="1" applyFont="1" applyFill="1" applyBorder="1" applyAlignment="1">
      <alignment horizontal="right" wrapText="1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49" borderId="19" xfId="0" applyFont="1" applyFill="1" applyBorder="1" applyAlignment="1">
      <alignment horizontal="left" wrapText="1"/>
    </xf>
    <xf numFmtId="4" fontId="89" fillId="49" borderId="20" xfId="0" applyNumberFormat="1" applyFont="1" applyFill="1" applyBorder="1" applyAlignment="1">
      <alignment wrapText="1"/>
    </xf>
    <xf numFmtId="4" fontId="89" fillId="49" borderId="20" xfId="0" applyNumberFormat="1" applyFont="1" applyFill="1" applyBorder="1" applyAlignment="1">
      <alignment horizontal="right" wrapText="1"/>
    </xf>
    <xf numFmtId="0" fontId="90" fillId="0" borderId="24" xfId="0" applyFont="1" applyBorder="1" applyAlignment="1">
      <alignment horizontal="left" wrapText="1"/>
    </xf>
    <xf numFmtId="0" fontId="89" fillId="0" borderId="29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2" fontId="89" fillId="49" borderId="20" xfId="0" applyNumberFormat="1" applyFont="1" applyFill="1" applyBorder="1" applyAlignment="1">
      <alignment wrapText="1"/>
    </xf>
    <xf numFmtId="165" fontId="89" fillId="49" borderId="20" xfId="106" applyFont="1" applyFill="1" applyBorder="1" applyAlignment="1">
      <alignment horizontal="right" wrapText="1"/>
    </xf>
    <xf numFmtId="0" fontId="89" fillId="0" borderId="31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89" fillId="0" borderId="3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91" fillId="49" borderId="33" xfId="0" applyFont="1" applyFill="1" applyBorder="1" applyAlignment="1">
      <alignment horizontal="left" wrapText="1"/>
    </xf>
    <xf numFmtId="0" fontId="91" fillId="49" borderId="19" xfId="89" applyFont="1" applyFill="1" applyBorder="1" applyAlignment="1">
      <alignment horizontal="left" wrapText="1"/>
      <protection/>
    </xf>
    <xf numFmtId="4" fontId="91" fillId="49" borderId="20" xfId="89" applyNumberFormat="1" applyFont="1" applyFill="1" applyBorder="1" applyAlignment="1">
      <alignment wrapText="1"/>
      <protection/>
    </xf>
    <xf numFmtId="0" fontId="89" fillId="49" borderId="33" xfId="0" applyFont="1" applyFill="1" applyBorder="1" applyAlignment="1">
      <alignment horizontal="left" wrapText="1"/>
    </xf>
    <xf numFmtId="4" fontId="89" fillId="49" borderId="24" xfId="0" applyNumberFormat="1" applyFont="1" applyFill="1" applyBorder="1" applyAlignment="1">
      <alignment wrapText="1"/>
    </xf>
    <xf numFmtId="0" fontId="89" fillId="49" borderId="34" xfId="0" applyFont="1" applyFill="1" applyBorder="1" applyAlignment="1">
      <alignment horizontal="left" wrapText="1"/>
    </xf>
    <xf numFmtId="4" fontId="89" fillId="49" borderId="35" xfId="0" applyNumberFormat="1" applyFont="1" applyFill="1" applyBorder="1" applyAlignment="1">
      <alignment wrapText="1"/>
    </xf>
    <xf numFmtId="0" fontId="89" fillId="0" borderId="36" xfId="0" applyFont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center" wrapText="1"/>
    </xf>
    <xf numFmtId="0" fontId="89" fillId="0" borderId="38" xfId="0" applyFont="1" applyBorder="1" applyAlignment="1">
      <alignment horizontal="center" vertical="center" wrapText="1"/>
    </xf>
    <xf numFmtId="0" fontId="89" fillId="49" borderId="39" xfId="0" applyFont="1" applyFill="1" applyBorder="1" applyAlignment="1">
      <alignment horizontal="left" wrapText="1"/>
    </xf>
    <xf numFmtId="4" fontId="89" fillId="49" borderId="20" xfId="0" applyNumberFormat="1" applyFont="1" applyFill="1" applyBorder="1" applyAlignment="1">
      <alignment horizontal="right" wrapText="1" indent="1"/>
    </xf>
    <xf numFmtId="0" fontId="89" fillId="49" borderId="20" xfId="0" applyFont="1" applyFill="1" applyBorder="1" applyAlignment="1">
      <alignment horizontal="left" wrapText="1" indent="1"/>
    </xf>
    <xf numFmtId="4" fontId="89" fillId="49" borderId="40" xfId="0" applyNumberFormat="1" applyFont="1" applyFill="1" applyBorder="1" applyAlignment="1">
      <alignment horizontal="right" wrapText="1" indent="1"/>
    </xf>
    <xf numFmtId="0" fontId="89" fillId="49" borderId="20" xfId="0" applyFont="1" applyFill="1" applyBorder="1" applyAlignment="1">
      <alignment horizontal="right" wrapText="1" indent="1"/>
    </xf>
    <xf numFmtId="0" fontId="89" fillId="49" borderId="40" xfId="0" applyFont="1" applyFill="1" applyBorder="1" applyAlignment="1">
      <alignment horizontal="right" wrapText="1" indent="1"/>
    </xf>
    <xf numFmtId="0" fontId="89" fillId="49" borderId="41" xfId="0" applyFont="1" applyFill="1" applyBorder="1" applyAlignment="1">
      <alignment horizontal="left" wrapText="1"/>
    </xf>
    <xf numFmtId="4" fontId="89" fillId="49" borderId="42" xfId="0" applyNumberFormat="1" applyFont="1" applyFill="1" applyBorder="1" applyAlignment="1">
      <alignment horizontal="right" wrapText="1" indent="1"/>
    </xf>
    <xf numFmtId="0" fontId="89" fillId="49" borderId="42" xfId="0" applyFont="1" applyFill="1" applyBorder="1" applyAlignment="1">
      <alignment horizontal="left" wrapText="1" indent="1"/>
    </xf>
    <xf numFmtId="4" fontId="89" fillId="49" borderId="43" xfId="0" applyNumberFormat="1" applyFont="1" applyFill="1" applyBorder="1" applyAlignment="1">
      <alignment horizontal="right" wrapText="1" indent="1"/>
    </xf>
    <xf numFmtId="0" fontId="90" fillId="0" borderId="0" xfId="0" applyFont="1" applyBorder="1" applyAlignment="1">
      <alignment horizontal="left" indent="1"/>
    </xf>
    <xf numFmtId="0" fontId="90" fillId="0" borderId="44" xfId="0" applyFont="1" applyBorder="1" applyAlignment="1">
      <alignment horizontal="left" indent="1"/>
    </xf>
    <xf numFmtId="4" fontId="89" fillId="49" borderId="45" xfId="0" applyNumberFormat="1" applyFont="1" applyFill="1" applyBorder="1" applyAlignment="1">
      <alignment horizontal="right" wrapText="1" indent="1"/>
    </xf>
    <xf numFmtId="0" fontId="90" fillId="0" borderId="46" xfId="0" applyFont="1" applyBorder="1" applyAlignment="1">
      <alignment horizontal="left" wrapText="1"/>
    </xf>
    <xf numFmtId="0" fontId="90" fillId="0" borderId="47" xfId="0" applyFont="1" applyBorder="1" applyAlignment="1">
      <alignment horizontal="left" wrapText="1"/>
    </xf>
    <xf numFmtId="4" fontId="87" fillId="50" borderId="20" xfId="0" applyNumberFormat="1" applyFont="1" applyFill="1" applyBorder="1" applyAlignment="1">
      <alignment horizontal="center" wrapText="1"/>
    </xf>
    <xf numFmtId="0" fontId="79" fillId="50" borderId="23" xfId="0" applyFont="1" applyFill="1" applyBorder="1" applyAlignment="1">
      <alignment horizontal="center" vertical="center" wrapText="1"/>
    </xf>
    <xf numFmtId="0" fontId="79" fillId="50" borderId="24" xfId="0" applyFont="1" applyFill="1" applyBorder="1" applyAlignment="1">
      <alignment horizontal="center" vertical="center" wrapText="1"/>
    </xf>
    <xf numFmtId="4" fontId="80" fillId="50" borderId="20" xfId="0" applyNumberFormat="1" applyFont="1" applyFill="1" applyBorder="1" applyAlignment="1">
      <alignment wrapText="1"/>
    </xf>
    <xf numFmtId="4" fontId="80" fillId="50" borderId="20" xfId="0" applyNumberFormat="1" applyFont="1" applyFill="1" applyBorder="1" applyAlignment="1">
      <alignment horizontal="right" wrapText="1"/>
    </xf>
    <xf numFmtId="4" fontId="82" fillId="50" borderId="20" xfId="0" applyNumberFormat="1" applyFont="1" applyFill="1" applyBorder="1" applyAlignment="1">
      <alignment horizontal="right" wrapText="1" indent="1"/>
    </xf>
    <xf numFmtId="4" fontId="82" fillId="50" borderId="20" xfId="0" applyNumberFormat="1" applyFont="1" applyFill="1" applyBorder="1" applyAlignment="1">
      <alignment horizontal="right" wrapText="1"/>
    </xf>
    <xf numFmtId="4" fontId="92" fillId="50" borderId="20" xfId="0" applyNumberFormat="1" applyFont="1" applyFill="1" applyBorder="1" applyAlignment="1">
      <alignment horizontal="right" wrapText="1" indent="1"/>
    </xf>
    <xf numFmtId="4" fontId="81" fillId="50" borderId="20" xfId="0" applyNumberFormat="1" applyFont="1" applyFill="1" applyBorder="1" applyAlignment="1">
      <alignment horizontal="right" wrapText="1" indent="1"/>
    </xf>
    <xf numFmtId="4" fontId="93" fillId="50" borderId="20" xfId="0" applyNumberFormat="1" applyFont="1" applyFill="1" applyBorder="1" applyAlignment="1">
      <alignment horizontal="right" wrapText="1" indent="1"/>
    </xf>
    <xf numFmtId="0" fontId="85" fillId="50" borderId="0" xfId="0" applyFont="1" applyFill="1" applyAlignment="1">
      <alignment horizontal="left" wrapText="1"/>
    </xf>
    <xf numFmtId="0" fontId="94" fillId="50" borderId="23" xfId="0" applyFont="1" applyFill="1" applyBorder="1" applyAlignment="1">
      <alignment horizontal="right" vertical="center" wrapText="1" indent="1"/>
    </xf>
    <xf numFmtId="0" fontId="95" fillId="50" borderId="24" xfId="0" applyFont="1" applyFill="1" applyBorder="1" applyAlignment="1">
      <alignment horizontal="right" vertical="center" wrapText="1" indent="1"/>
    </xf>
    <xf numFmtId="0" fontId="85" fillId="50" borderId="0" xfId="0" applyFont="1" applyFill="1" applyAlignment="1">
      <alignment horizontal="right" wrapText="1"/>
    </xf>
    <xf numFmtId="0" fontId="80" fillId="50" borderId="23" xfId="0" applyFont="1" applyFill="1" applyBorder="1" applyAlignment="1">
      <alignment horizontal="center" vertical="center" wrapText="1"/>
    </xf>
    <xf numFmtId="0" fontId="80" fillId="50" borderId="24" xfId="0" applyFont="1" applyFill="1" applyBorder="1" applyAlignment="1">
      <alignment horizontal="center" vertical="center" wrapText="1"/>
    </xf>
    <xf numFmtId="0" fontId="80" fillId="50" borderId="20" xfId="0" applyFont="1" applyFill="1" applyBorder="1" applyAlignment="1">
      <alignment wrapText="1"/>
    </xf>
    <xf numFmtId="0" fontId="96" fillId="50" borderId="0" xfId="0" applyFont="1" applyFill="1" applyAlignment="1">
      <alignment horizontal="left" wrapText="1"/>
    </xf>
    <xf numFmtId="0" fontId="78" fillId="52" borderId="19" xfId="0" applyFont="1" applyFill="1" applyBorder="1" applyAlignment="1">
      <alignment horizontal="left" wrapText="1"/>
    </xf>
    <xf numFmtId="4" fontId="80" fillId="52" borderId="20" xfId="0" applyNumberFormat="1" applyFont="1" applyFill="1" applyBorder="1" applyAlignment="1">
      <alignment wrapText="1"/>
    </xf>
    <xf numFmtId="4" fontId="78" fillId="52" borderId="20" xfId="0" applyNumberFormat="1" applyFont="1" applyFill="1" applyBorder="1" applyAlignment="1">
      <alignment wrapText="1"/>
    </xf>
    <xf numFmtId="4" fontId="82" fillId="52" borderId="20" xfId="0" applyNumberFormat="1" applyFont="1" applyFill="1" applyBorder="1" applyAlignment="1">
      <alignment wrapText="1"/>
    </xf>
    <xf numFmtId="4" fontId="80" fillId="52" borderId="20" xfId="0" applyNumberFormat="1" applyFont="1" applyFill="1" applyBorder="1" applyAlignment="1">
      <alignment horizontal="right" wrapText="1"/>
    </xf>
    <xf numFmtId="4" fontId="78" fillId="7" borderId="20" xfId="0" applyNumberFormat="1" applyFont="1" applyFill="1" applyBorder="1" applyAlignment="1">
      <alignment horizontal="right" wrapText="1"/>
    </xf>
    <xf numFmtId="0" fontId="97" fillId="0" borderId="48" xfId="0" applyFont="1" applyBorder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  <xf numFmtId="0" fontId="54" fillId="35" borderId="0" xfId="0" applyFont="1" applyFill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50" borderId="0" xfId="89" applyFont="1" applyFill="1" applyAlignment="1">
      <alignment horizontal="center" vertical="center" wrapText="1"/>
      <protection/>
    </xf>
    <xf numFmtId="0" fontId="27" fillId="50" borderId="0" xfId="89" applyFont="1" applyFill="1" applyAlignment="1">
      <alignment vertical="center" wrapText="1"/>
      <protection/>
    </xf>
    <xf numFmtId="0" fontId="28" fillId="50" borderId="49" xfId="89" applyFont="1" applyFill="1" applyBorder="1" applyAlignment="1">
      <alignment horizontal="center" vertical="center" wrapText="1"/>
      <protection/>
    </xf>
    <xf numFmtId="3" fontId="28" fillId="53" borderId="49" xfId="0" applyNumberFormat="1" applyFont="1" applyFill="1" applyBorder="1" applyAlignment="1">
      <alignment horizontal="center" vertical="center" wrapText="1"/>
    </xf>
    <xf numFmtId="0" fontId="29" fillId="50" borderId="49" xfId="89" applyFont="1" applyFill="1" applyBorder="1" applyAlignment="1">
      <alignment horizontal="center" vertical="center" wrapText="1"/>
      <protection/>
    </xf>
    <xf numFmtId="3" fontId="29" fillId="53" borderId="49" xfId="0" applyNumberFormat="1" applyFont="1" applyFill="1" applyBorder="1" applyAlignment="1">
      <alignment horizontal="center" vertical="center" wrapText="1"/>
    </xf>
    <xf numFmtId="0" fontId="30" fillId="50" borderId="49" xfId="89" applyFont="1" applyFill="1" applyBorder="1" applyAlignment="1">
      <alignment horizontal="center" vertical="center" wrapText="1"/>
      <protection/>
    </xf>
    <xf numFmtId="49" fontId="28" fillId="0" borderId="49" xfId="90" applyNumberFormat="1" applyFont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49" fontId="28" fillId="0" borderId="49" xfId="90" applyNumberFormat="1" applyFont="1" applyBorder="1" applyAlignment="1">
      <alignment horizontal="center" vertical="center"/>
      <protection/>
    </xf>
    <xf numFmtId="2" fontId="81" fillId="52" borderId="20" xfId="0" applyNumberFormat="1" applyFont="1" applyFill="1" applyBorder="1" applyAlignment="1">
      <alignment horizontal="right" wrapText="1"/>
    </xf>
    <xf numFmtId="2" fontId="81" fillId="7" borderId="20" xfId="0" applyNumberFormat="1" applyFont="1" applyFill="1" applyBorder="1" applyAlignment="1">
      <alignment horizontal="right" wrapText="1"/>
    </xf>
    <xf numFmtId="2" fontId="81" fillId="51" borderId="20" xfId="0" applyNumberFormat="1" applyFont="1" applyFill="1" applyBorder="1" applyAlignment="1">
      <alignment horizontal="right" wrapText="1"/>
    </xf>
    <xf numFmtId="2" fontId="80" fillId="52" borderId="20" xfId="0" applyNumberFormat="1" applyFont="1" applyFill="1" applyBorder="1" applyAlignment="1">
      <alignment horizontal="right" wrapText="1"/>
    </xf>
    <xf numFmtId="2" fontId="80" fillId="51" borderId="20" xfId="0" applyNumberFormat="1" applyFont="1" applyFill="1" applyBorder="1" applyAlignment="1">
      <alignment horizontal="right" wrapText="1"/>
    </xf>
    <xf numFmtId="2" fontId="80" fillId="50" borderId="20" xfId="0" applyNumberFormat="1" applyFont="1" applyFill="1" applyBorder="1" applyAlignment="1">
      <alignment horizontal="right" wrapText="1"/>
    </xf>
    <xf numFmtId="4" fontId="30" fillId="53" borderId="49" xfId="0" applyNumberFormat="1" applyFont="1" applyFill="1" applyBorder="1" applyAlignment="1">
      <alignment horizontal="right" vertical="center" wrapText="1"/>
    </xf>
    <xf numFmtId="4" fontId="28" fillId="50" borderId="49" xfId="89" applyNumberFormat="1" applyFont="1" applyFill="1" applyBorder="1" applyAlignment="1">
      <alignment horizontal="right" vertical="center"/>
      <protection/>
    </xf>
    <xf numFmtId="0" fontId="81" fillId="50" borderId="20" xfId="0" applyFont="1" applyFill="1" applyBorder="1" applyAlignment="1">
      <alignment wrapText="1"/>
    </xf>
    <xf numFmtId="0" fontId="0" fillId="5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4" fillId="35" borderId="0" xfId="0" applyFont="1" applyFill="1" applyAlignment="1">
      <alignment horizontal="center" vertical="center" wrapText="1"/>
    </xf>
    <xf numFmtId="0" fontId="54" fillId="35" borderId="0" xfId="0" applyFont="1" applyFill="1" applyAlignment="1">
      <alignment horizontal="center" vertical="center" wrapText="1"/>
    </xf>
    <xf numFmtId="0" fontId="90" fillId="0" borderId="0" xfId="0" applyFont="1" applyBorder="1" applyAlignment="1">
      <alignment horizontal="center" wrapText="1"/>
    </xf>
    <xf numFmtId="0" fontId="90" fillId="0" borderId="0" xfId="0" applyFont="1" applyAlignment="1">
      <alignment horizontal="center"/>
    </xf>
    <xf numFmtId="0" fontId="89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98" fillId="0" borderId="53" xfId="0" applyNumberFormat="1" applyFont="1" applyFill="1" applyBorder="1" applyAlignment="1" applyProtection="1">
      <alignment horizontal="center"/>
      <protection/>
    </xf>
    <xf numFmtId="0" fontId="0" fillId="0" borderId="54" xfId="0" applyNumberFormat="1" applyFill="1" applyBorder="1" applyAlignment="1" applyProtection="1">
      <alignment horizontal="center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89" fillId="0" borderId="0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wrapText="1"/>
    </xf>
    <xf numFmtId="0" fontId="9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99" fillId="0" borderId="55" xfId="0" applyFont="1" applyBorder="1" applyAlignment="1">
      <alignment horizontal="center" vertical="center" wrapText="1"/>
    </xf>
    <xf numFmtId="0" fontId="100" fillId="0" borderId="56" xfId="0" applyFont="1" applyBorder="1" applyAlignment="1">
      <alignment horizontal="center" vertical="center" wrapText="1"/>
    </xf>
    <xf numFmtId="0" fontId="100" fillId="0" borderId="57" xfId="0" applyFont="1" applyBorder="1" applyAlignment="1">
      <alignment horizontal="center" vertical="center" wrapText="1"/>
    </xf>
    <xf numFmtId="0" fontId="26" fillId="50" borderId="0" xfId="89" applyFont="1" applyFill="1" applyAlignment="1">
      <alignment horizontal="center" vertical="center" wrapText="1"/>
      <protection/>
    </xf>
    <xf numFmtId="0" fontId="27" fillId="50" borderId="0" xfId="89" applyFont="1" applyFill="1" applyAlignment="1">
      <alignment vertical="center" wrapText="1"/>
      <protection/>
    </xf>
    <xf numFmtId="0" fontId="27" fillId="50" borderId="0" xfId="89" applyFont="1" applyFill="1" applyAlignment="1">
      <alignment wrapText="1"/>
      <protection/>
    </xf>
    <xf numFmtId="4" fontId="101" fillId="49" borderId="20" xfId="0" applyNumberFormat="1" applyFont="1" applyFill="1" applyBorder="1" applyAlignment="1">
      <alignment horizontal="right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Bilješka 2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aslov 5" xfId="86"/>
    <cellStyle name="Neutral" xfId="87"/>
    <cellStyle name="Neutralno" xfId="88"/>
    <cellStyle name="Normalno 2" xfId="89"/>
    <cellStyle name="Normalno 4" xfId="90"/>
    <cellStyle name="Note" xfId="91"/>
    <cellStyle name="Output" xfId="92"/>
    <cellStyle name="Percent" xfId="93"/>
    <cellStyle name="Povezana ćelija" xfId="94"/>
    <cellStyle name="Followed Hyperlink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Currency" xfId="103"/>
    <cellStyle name="Currency [0]" xfId="104"/>
    <cellStyle name="Warning Text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3">
      <selection activeCell="C16" sqref="C16"/>
    </sheetView>
  </sheetViews>
  <sheetFormatPr defaultColWidth="9.140625" defaultRowHeight="12.75"/>
  <cols>
    <col min="1" max="1" width="30.7109375" style="0" customWidth="1"/>
    <col min="2" max="2" width="14.8515625" style="0" customWidth="1"/>
    <col min="3" max="3" width="11.00390625" style="0" customWidth="1"/>
    <col min="4" max="4" width="13.421875" style="0" customWidth="1"/>
    <col min="5" max="5" width="14.140625" style="0" customWidth="1"/>
  </cols>
  <sheetData>
    <row r="1" spans="1:5" ht="12">
      <c r="A1" s="27"/>
      <c r="B1" s="27"/>
      <c r="C1" s="27"/>
      <c r="D1" s="27"/>
      <c r="E1" s="27"/>
    </row>
    <row r="2" spans="1:5" ht="12">
      <c r="A2" s="27"/>
      <c r="B2" s="27"/>
      <c r="C2" s="27"/>
      <c r="D2" s="27"/>
      <c r="E2" s="27"/>
    </row>
    <row r="3" spans="1:5" ht="13.5">
      <c r="A3" s="156" t="s">
        <v>206</v>
      </c>
      <c r="B3" s="157"/>
      <c r="C3" s="157"/>
      <c r="D3" s="157"/>
      <c r="E3" s="157"/>
    </row>
    <row r="4" spans="1:5" ht="15">
      <c r="A4" s="132"/>
      <c r="B4" s="133"/>
      <c r="C4" s="133"/>
      <c r="D4" s="133"/>
      <c r="E4" s="133"/>
    </row>
    <row r="5" spans="1:5" ht="12">
      <c r="A5" s="28"/>
      <c r="B5" s="28"/>
      <c r="C5" s="28"/>
      <c r="D5" s="28"/>
      <c r="E5" s="28"/>
    </row>
    <row r="6" spans="1:5" ht="12.75">
      <c r="A6" s="159" t="s">
        <v>186</v>
      </c>
      <c r="B6" s="159"/>
      <c r="C6" s="159"/>
      <c r="D6" s="159"/>
      <c r="E6" s="159"/>
    </row>
    <row r="7" spans="1:5" ht="12.75" thickBot="1">
      <c r="A7" s="27"/>
      <c r="B7" s="27"/>
      <c r="C7" s="27"/>
      <c r="D7" s="27"/>
      <c r="E7" s="27"/>
    </row>
    <row r="8" spans="1:5" ht="26.25">
      <c r="A8" s="78" t="s">
        <v>65</v>
      </c>
      <c r="B8" s="79" t="s">
        <v>180</v>
      </c>
      <c r="C8" s="79" t="s">
        <v>177</v>
      </c>
      <c r="D8" s="79" t="s">
        <v>181</v>
      </c>
      <c r="E8" s="79" t="s">
        <v>189</v>
      </c>
    </row>
    <row r="9" spans="1:5" ht="12.75">
      <c r="A9" s="80">
        <v>1</v>
      </c>
      <c r="B9" s="81">
        <v>2</v>
      </c>
      <c r="C9" s="81">
        <v>3</v>
      </c>
      <c r="D9" s="81">
        <v>4</v>
      </c>
      <c r="E9" s="81">
        <v>5</v>
      </c>
    </row>
    <row r="10" spans="1:5" ht="12" customHeight="1">
      <c r="A10" s="82" t="s">
        <v>66</v>
      </c>
      <c r="B10" s="72">
        <v>1755874.2</v>
      </c>
      <c r="C10" s="72">
        <v>1698382.5</v>
      </c>
      <c r="D10" s="72">
        <v>1808023.48</v>
      </c>
      <c r="E10" s="72">
        <v>1978068.22</v>
      </c>
    </row>
    <row r="11" spans="1:5" ht="12" customHeight="1">
      <c r="A11" s="83" t="s">
        <v>101</v>
      </c>
      <c r="B11" s="84"/>
      <c r="C11" s="84"/>
      <c r="D11" s="84"/>
      <c r="E11" s="84"/>
    </row>
    <row r="12" spans="1:5" ht="12" customHeight="1">
      <c r="A12" s="85" t="s">
        <v>67</v>
      </c>
      <c r="B12" s="86">
        <f>SUM(B10:B11)</f>
        <v>1755874.2</v>
      </c>
      <c r="C12" s="86"/>
      <c r="D12" s="86"/>
      <c r="E12" s="86">
        <f>SUM(E10:E11)</f>
        <v>1978068.22</v>
      </c>
    </row>
    <row r="13" spans="1:5" ht="12" customHeight="1">
      <c r="A13" s="82" t="s">
        <v>68</v>
      </c>
      <c r="B13" s="72">
        <v>1706576.93</v>
      </c>
      <c r="C13" s="177">
        <v>1765665.07</v>
      </c>
      <c r="D13" s="72">
        <v>1808023.48</v>
      </c>
      <c r="E13" s="72">
        <v>2065223.78</v>
      </c>
    </row>
    <row r="14" spans="1:5" ht="12" customHeight="1">
      <c r="A14" s="82" t="s">
        <v>69</v>
      </c>
      <c r="B14" s="86">
        <v>0</v>
      </c>
      <c r="C14" s="86">
        <v>0</v>
      </c>
      <c r="D14" s="86">
        <v>0</v>
      </c>
      <c r="E14" s="86">
        <v>0</v>
      </c>
    </row>
    <row r="15" spans="1:5" ht="12" customHeight="1">
      <c r="A15" s="85" t="s">
        <v>0</v>
      </c>
      <c r="B15" s="86">
        <f>SUM(B13:B14)</f>
        <v>1706576.93</v>
      </c>
      <c r="C15" s="86">
        <v>17656565.07</v>
      </c>
      <c r="D15" s="86"/>
      <c r="E15" s="86">
        <f>SUM(E13:E14)</f>
        <v>2065223.78</v>
      </c>
    </row>
    <row r="16" spans="1:5" ht="22.5" customHeight="1" thickBot="1">
      <c r="A16" s="87" t="s">
        <v>70</v>
      </c>
      <c r="B16" s="88">
        <v>10712.75</v>
      </c>
      <c r="C16" s="88"/>
      <c r="D16" s="88"/>
      <c r="E16" s="88">
        <v>93617.75</v>
      </c>
    </row>
    <row r="19" spans="1:5" ht="32.25" customHeight="1">
      <c r="A19" s="158" t="s">
        <v>187</v>
      </c>
      <c r="B19" s="158"/>
      <c r="C19" s="158"/>
      <c r="D19" s="158"/>
      <c r="E19" s="158"/>
    </row>
    <row r="20" spans="1:5" ht="12.75" thickBot="1">
      <c r="A20" s="158"/>
      <c r="B20" s="158"/>
      <c r="C20" s="158"/>
      <c r="D20" s="158"/>
      <c r="E20" s="158"/>
    </row>
    <row r="21" spans="1:5" ht="27" thickBot="1">
      <c r="A21" s="89" t="s">
        <v>2</v>
      </c>
      <c r="B21" s="90" t="s">
        <v>78</v>
      </c>
      <c r="C21" s="90" t="s">
        <v>71</v>
      </c>
      <c r="D21" s="90" t="s">
        <v>72</v>
      </c>
      <c r="E21" s="91" t="s">
        <v>190</v>
      </c>
    </row>
    <row r="22" spans="1:5" ht="28.5" customHeight="1">
      <c r="A22" s="92" t="s">
        <v>73</v>
      </c>
      <c r="B22" s="93"/>
      <c r="C22" s="94"/>
      <c r="D22" s="93"/>
      <c r="E22" s="95"/>
    </row>
    <row r="23" spans="1:5" ht="29.25" customHeight="1" thickBot="1">
      <c r="A23" s="92" t="s">
        <v>74</v>
      </c>
      <c r="B23" s="94"/>
      <c r="C23" s="94"/>
      <c r="D23" s="96"/>
      <c r="E23" s="97"/>
    </row>
    <row r="24" spans="1:5" ht="16.5" customHeight="1" thickBot="1">
      <c r="A24" s="98" t="s">
        <v>75</v>
      </c>
      <c r="B24" s="99"/>
      <c r="C24" s="100"/>
      <c r="D24" s="99"/>
      <c r="E24" s="101"/>
    </row>
    <row r="25" spans="1:5" ht="12">
      <c r="A25" s="29"/>
      <c r="B25" s="27"/>
      <c r="C25" s="27"/>
      <c r="D25" s="27"/>
      <c r="E25" s="27"/>
    </row>
    <row r="26" spans="1:5" ht="12">
      <c r="A26" s="29"/>
      <c r="B26" s="27"/>
      <c r="C26" s="27"/>
      <c r="D26" s="27"/>
      <c r="E26" s="27"/>
    </row>
    <row r="27" spans="1:5" ht="74.25" customHeight="1">
      <c r="A27" s="158" t="s">
        <v>188</v>
      </c>
      <c r="B27" s="158"/>
      <c r="C27" s="158"/>
      <c r="D27" s="158"/>
      <c r="E27" s="158"/>
    </row>
    <row r="28" spans="1:5" ht="12.75" thickBot="1">
      <c r="A28" s="29"/>
      <c r="B28" s="27"/>
      <c r="C28" s="27"/>
      <c r="D28" s="27"/>
      <c r="E28" s="27"/>
    </row>
    <row r="29" spans="1:3" ht="39.75" thickBot="1">
      <c r="A29" s="89" t="s">
        <v>2</v>
      </c>
      <c r="B29" s="90" t="s">
        <v>182</v>
      </c>
      <c r="C29" s="91" t="s">
        <v>189</v>
      </c>
    </row>
    <row r="30" spans="1:3" ht="28.5" customHeight="1">
      <c r="A30" s="92" t="s">
        <v>76</v>
      </c>
      <c r="B30" s="93">
        <v>10712.75</v>
      </c>
      <c r="C30" s="95">
        <v>0</v>
      </c>
    </row>
    <row r="31" spans="1:3" ht="0.75" customHeight="1" thickBot="1">
      <c r="A31" s="105"/>
      <c r="B31" s="102"/>
      <c r="C31" s="103"/>
    </row>
    <row r="32" spans="1:3" ht="13.5" hidden="1" thickBot="1">
      <c r="A32" s="105"/>
      <c r="B32" s="102"/>
      <c r="C32" s="103"/>
    </row>
    <row r="33" spans="1:3" ht="13.5" hidden="1" thickBot="1">
      <c r="A33" s="105"/>
      <c r="B33" s="102"/>
      <c r="C33" s="103"/>
    </row>
    <row r="34" spans="1:3" ht="39.75" customHeight="1" thickBot="1">
      <c r="A34" s="106" t="s">
        <v>77</v>
      </c>
      <c r="B34" s="104">
        <f>SUM(B16+B30)</f>
        <v>21425.5</v>
      </c>
      <c r="C34" s="104">
        <f>SUM(E16+C30)</f>
        <v>93617.75</v>
      </c>
    </row>
  </sheetData>
  <sheetProtection/>
  <mergeCells count="4">
    <mergeCell ref="A3:E3"/>
    <mergeCell ref="A27:E27"/>
    <mergeCell ref="A6:E6"/>
    <mergeCell ref="A19:E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33.8515625" style="0" customWidth="1"/>
    <col min="2" max="2" width="17.421875" style="0" customWidth="1"/>
    <col min="3" max="5" width="14.7109375" style="0" customWidth="1"/>
  </cols>
  <sheetData>
    <row r="1" spans="1:7" ht="23.25" customHeight="1" thickBot="1">
      <c r="A1" s="163" t="s">
        <v>206</v>
      </c>
      <c r="B1" s="164"/>
      <c r="C1" s="164"/>
      <c r="D1" s="164"/>
      <c r="E1" s="164"/>
      <c r="F1" s="164"/>
      <c r="G1" s="165"/>
    </row>
    <row r="2" spans="1:7" ht="19.5" customHeight="1" thickBot="1">
      <c r="A2" s="131" t="s">
        <v>79</v>
      </c>
      <c r="B2" s="160" t="s">
        <v>185</v>
      </c>
      <c r="C2" s="161"/>
      <c r="D2" s="161"/>
      <c r="E2" s="161"/>
      <c r="F2" s="161"/>
      <c r="G2" s="162"/>
    </row>
    <row r="3" spans="1:6" ht="24.75" customHeight="1">
      <c r="A3" s="44" t="s">
        <v>80</v>
      </c>
      <c r="B3" s="55" t="s">
        <v>176</v>
      </c>
      <c r="C3" s="107" t="s">
        <v>177</v>
      </c>
      <c r="D3" s="56" t="s">
        <v>178</v>
      </c>
      <c r="E3" s="57" t="s">
        <v>81</v>
      </c>
      <c r="F3" s="57" t="s">
        <v>82</v>
      </c>
    </row>
    <row r="4" spans="1:6" ht="12" customHeight="1">
      <c r="A4" s="58">
        <v>1</v>
      </c>
      <c r="B4" s="59">
        <v>2</v>
      </c>
      <c r="C4" s="59">
        <v>4</v>
      </c>
      <c r="D4" s="59">
        <v>5</v>
      </c>
      <c r="E4" s="59">
        <v>6</v>
      </c>
      <c r="F4" s="60">
        <v>7</v>
      </c>
    </row>
    <row r="5" spans="1:6" ht="12" customHeight="1">
      <c r="A5" s="44" t="s">
        <v>64</v>
      </c>
      <c r="B5" s="45"/>
      <c r="C5" s="45"/>
      <c r="D5" s="45"/>
      <c r="E5" s="45"/>
      <c r="F5" s="46"/>
    </row>
    <row r="6" spans="1:6" ht="12" customHeight="1">
      <c r="A6" s="44" t="s">
        <v>66</v>
      </c>
      <c r="B6" s="45">
        <v>1755874.2</v>
      </c>
      <c r="C6" s="45">
        <f>SUM(C7+C15+CC18+C24+C18)</f>
        <v>1027106.46</v>
      </c>
      <c r="D6" s="45">
        <v>1978068.22</v>
      </c>
      <c r="E6" s="45">
        <f>D6/B6*100</f>
        <v>112.65432455240814</v>
      </c>
      <c r="F6" s="45">
        <f>D6/C6*100</f>
        <v>192.5864841702972</v>
      </c>
    </row>
    <row r="7" spans="1:6" ht="28.5" customHeight="1">
      <c r="A7" s="44" t="s">
        <v>83</v>
      </c>
      <c r="B7" s="45">
        <v>1544166.33</v>
      </c>
      <c r="C7" s="45">
        <f>SUM(C10+C13)</f>
        <v>950511.6</v>
      </c>
      <c r="D7" s="45">
        <v>1742490.1</v>
      </c>
      <c r="E7" s="45">
        <f>D7/B7*100</f>
        <v>112.84342017741056</v>
      </c>
      <c r="F7" s="45">
        <f aca="true" t="shared" si="0" ref="F7:F34">D7/C7*100</f>
        <v>183.32128718892017</v>
      </c>
    </row>
    <row r="8" spans="1:6" ht="23.25" customHeight="1">
      <c r="A8" s="44" t="s">
        <v>84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</row>
    <row r="9" spans="1:6" ht="27" customHeight="1">
      <c r="A9" s="47" t="s">
        <v>85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</row>
    <row r="10" spans="1:6" ht="24" customHeight="1">
      <c r="A10" s="44" t="s">
        <v>86</v>
      </c>
      <c r="B10" s="45">
        <v>1516283.92</v>
      </c>
      <c r="C10" s="45">
        <f>SUM(C11:C12)</f>
        <v>950511.6</v>
      </c>
      <c r="D10" s="45">
        <v>1698477.64</v>
      </c>
      <c r="E10" s="45">
        <f>D10/B10*100</f>
        <v>112.01580506109963</v>
      </c>
      <c r="F10" s="45">
        <f t="shared" si="0"/>
        <v>178.6908902532068</v>
      </c>
    </row>
    <row r="11" spans="1:6" ht="33.75" customHeight="1">
      <c r="A11" s="47" t="s">
        <v>87</v>
      </c>
      <c r="B11" s="46">
        <v>1487117.5</v>
      </c>
      <c r="C11" s="46">
        <v>949161.6</v>
      </c>
      <c r="D11" s="46">
        <v>1672088.31</v>
      </c>
      <c r="E11" s="46">
        <f>D11/B11*100</f>
        <v>112.43821083404642</v>
      </c>
      <c r="F11" s="46">
        <f t="shared" si="0"/>
        <v>176.16476583123466</v>
      </c>
    </row>
    <row r="12" spans="1:6" ht="30" customHeight="1">
      <c r="A12" s="47" t="s">
        <v>88</v>
      </c>
      <c r="B12" s="46">
        <v>29166.42</v>
      </c>
      <c r="C12" s="46">
        <v>1350</v>
      </c>
      <c r="D12" s="46">
        <v>26389.33</v>
      </c>
      <c r="E12" s="46">
        <v>90.5</v>
      </c>
      <c r="F12" s="46">
        <f t="shared" si="0"/>
        <v>1954.7651851851854</v>
      </c>
    </row>
    <row r="13" spans="1:6" ht="12" customHeight="1">
      <c r="A13" s="44" t="s">
        <v>273</v>
      </c>
      <c r="B13" s="45">
        <v>27882.41</v>
      </c>
      <c r="C13" s="45">
        <v>0</v>
      </c>
      <c r="D13" s="45">
        <v>44012.46</v>
      </c>
      <c r="E13" s="45">
        <v>0</v>
      </c>
      <c r="F13" s="45">
        <v>0</v>
      </c>
    </row>
    <row r="14" spans="1:6" ht="12" customHeight="1">
      <c r="A14" s="47"/>
      <c r="B14" s="46">
        <v>0</v>
      </c>
      <c r="C14" s="46">
        <v>0</v>
      </c>
      <c r="D14" s="46">
        <v>0</v>
      </c>
      <c r="E14" s="46">
        <v>0</v>
      </c>
      <c r="F14" s="46">
        <v>0</v>
      </c>
    </row>
    <row r="15" spans="1:6" ht="34.5" customHeight="1">
      <c r="A15" s="44" t="s">
        <v>89</v>
      </c>
      <c r="B15" s="45">
        <v>18312.56</v>
      </c>
      <c r="C15" s="45">
        <v>1459.95</v>
      </c>
      <c r="D15" s="45">
        <v>15782.63</v>
      </c>
      <c r="E15" s="45">
        <f>D15/B15*100</f>
        <v>86.18472785891213</v>
      </c>
      <c r="F15" s="45">
        <f t="shared" si="0"/>
        <v>1081.0390766807081</v>
      </c>
    </row>
    <row r="16" spans="1:6" ht="12" customHeight="1">
      <c r="A16" s="47" t="s">
        <v>90</v>
      </c>
      <c r="B16" s="45">
        <v>18312.56</v>
      </c>
      <c r="C16" s="46">
        <v>0</v>
      </c>
      <c r="D16" s="45">
        <v>15782.63</v>
      </c>
      <c r="E16" s="46">
        <v>0</v>
      </c>
      <c r="F16" s="46">
        <v>0</v>
      </c>
    </row>
    <row r="17" spans="1:6" ht="12" customHeight="1">
      <c r="A17" s="47" t="s">
        <v>91</v>
      </c>
      <c r="B17" s="45">
        <v>18312.56</v>
      </c>
      <c r="C17" s="46">
        <v>1459.95</v>
      </c>
      <c r="D17" s="45">
        <v>15782.63</v>
      </c>
      <c r="E17" s="46">
        <f>D17/B17*100</f>
        <v>86.18472785891213</v>
      </c>
      <c r="F17" s="46">
        <f t="shared" si="0"/>
        <v>1081.0390766807081</v>
      </c>
    </row>
    <row r="18" spans="1:6" ht="39" customHeight="1">
      <c r="A18" s="44" t="s">
        <v>92</v>
      </c>
      <c r="B18" s="45">
        <v>6901.59</v>
      </c>
      <c r="C18" s="45">
        <f>SUM(C19+C21)</f>
        <v>300</v>
      </c>
      <c r="D18" s="45">
        <v>500</v>
      </c>
      <c r="E18" s="45">
        <f>D18/B18*100</f>
        <v>7.244707379024254</v>
      </c>
      <c r="F18" s="45">
        <f t="shared" si="0"/>
        <v>166.66666666666669</v>
      </c>
    </row>
    <row r="19" spans="1:6" ht="23.25" customHeight="1">
      <c r="A19" s="44" t="s">
        <v>93</v>
      </c>
      <c r="B19" s="45">
        <v>6901.59</v>
      </c>
      <c r="C19" s="45">
        <v>0</v>
      </c>
      <c r="D19" s="45">
        <v>0</v>
      </c>
      <c r="E19" s="45">
        <v>0</v>
      </c>
      <c r="F19" s="45">
        <v>0</v>
      </c>
    </row>
    <row r="20" spans="1:6" ht="12" customHeight="1">
      <c r="A20" s="47" t="s">
        <v>94</v>
      </c>
      <c r="B20" s="45">
        <v>6901.59</v>
      </c>
      <c r="C20" s="46">
        <v>0</v>
      </c>
      <c r="D20" s="46">
        <v>0</v>
      </c>
      <c r="E20" s="46">
        <v>0</v>
      </c>
      <c r="F20" s="46">
        <v>0</v>
      </c>
    </row>
    <row r="21" spans="1:6" ht="28.5" customHeight="1">
      <c r="A21" s="44" t="s">
        <v>204</v>
      </c>
      <c r="B21" s="45">
        <v>0</v>
      </c>
      <c r="C21" s="45">
        <v>300</v>
      </c>
      <c r="D21" s="45">
        <v>500</v>
      </c>
      <c r="E21" s="45" t="e">
        <f>D21/B21*100</f>
        <v>#DIV/0!</v>
      </c>
      <c r="F21" s="45">
        <f t="shared" si="0"/>
        <v>166.66666666666669</v>
      </c>
    </row>
    <row r="22" spans="1:6" ht="13.5" customHeight="1">
      <c r="A22" s="47" t="s">
        <v>95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</row>
    <row r="23" spans="1:6" ht="13.5" customHeight="1">
      <c r="A23" s="47" t="s">
        <v>96</v>
      </c>
      <c r="B23" s="46">
        <v>0</v>
      </c>
      <c r="C23" s="46">
        <v>300</v>
      </c>
      <c r="D23" s="46">
        <v>500</v>
      </c>
      <c r="E23" s="46" t="e">
        <f>D23/B23*100</f>
        <v>#DIV/0!</v>
      </c>
      <c r="F23" s="46">
        <f t="shared" si="0"/>
        <v>166.66666666666669</v>
      </c>
    </row>
    <row r="24" spans="1:6" ht="30.75" customHeight="1">
      <c r="A24" s="44" t="s">
        <v>97</v>
      </c>
      <c r="B24" s="45">
        <v>186493.72</v>
      </c>
      <c r="C24" s="45">
        <f>SUM(C26:C27)</f>
        <v>74834.91</v>
      </c>
      <c r="D24" s="45">
        <v>219295.49</v>
      </c>
      <c r="E24" s="45">
        <f>D24/B24*100</f>
        <v>117.58867269096245</v>
      </c>
      <c r="F24" s="45">
        <f t="shared" si="0"/>
        <v>293.0390241666623</v>
      </c>
    </row>
    <row r="25" spans="1:6" ht="33" customHeight="1">
      <c r="A25" s="44" t="s">
        <v>98</v>
      </c>
      <c r="B25" s="45">
        <v>186493.72</v>
      </c>
      <c r="C25" s="45">
        <f>SUM(C26:C27)</f>
        <v>74834.91</v>
      </c>
      <c r="D25" s="45">
        <v>219295.49</v>
      </c>
      <c r="E25" s="45">
        <f>D25/B25*100</f>
        <v>117.58867269096245</v>
      </c>
      <c r="F25" s="45">
        <f t="shared" si="0"/>
        <v>293.0390241666623</v>
      </c>
    </row>
    <row r="26" spans="1:6" ht="21.75" customHeight="1">
      <c r="A26" s="47" t="s">
        <v>99</v>
      </c>
      <c r="B26" s="46">
        <v>183589.57</v>
      </c>
      <c r="C26" s="46">
        <v>74834.91</v>
      </c>
      <c r="D26" s="46">
        <v>219295.49</v>
      </c>
      <c r="E26" s="45">
        <f>D26/B26*100</f>
        <v>119.44877369667569</v>
      </c>
      <c r="F26" s="45">
        <f t="shared" si="0"/>
        <v>293.0390241666623</v>
      </c>
    </row>
    <row r="27" spans="1:6" ht="27" customHeight="1">
      <c r="A27" s="47" t="s">
        <v>100</v>
      </c>
      <c r="B27" s="46">
        <v>2904.15</v>
      </c>
      <c r="C27" s="46">
        <v>0</v>
      </c>
      <c r="D27" s="46">
        <v>0</v>
      </c>
      <c r="E27" s="46">
        <v>0</v>
      </c>
      <c r="F27" s="46">
        <v>0</v>
      </c>
    </row>
    <row r="28" spans="1:6" ht="24" customHeight="1">
      <c r="A28" s="44" t="s">
        <v>101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</row>
    <row r="29" spans="1:6" ht="22.5" customHeight="1">
      <c r="A29" s="44" t="s">
        <v>102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</row>
    <row r="30" spans="1:6" ht="29.25" customHeight="1">
      <c r="A30" s="44" t="s">
        <v>103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</row>
    <row r="31" spans="1:6" ht="12" customHeight="1">
      <c r="A31" s="47" t="s">
        <v>104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</row>
    <row r="32" spans="1:6" ht="12" customHeight="1">
      <c r="A32" s="44" t="s">
        <v>105</v>
      </c>
      <c r="B32" s="45">
        <f>SUM(B33)</f>
        <v>16803.18</v>
      </c>
      <c r="C32" s="45">
        <f>SUM(C33)</f>
        <v>4107.94</v>
      </c>
      <c r="D32" s="45">
        <v>4107.94</v>
      </c>
      <c r="E32" s="45">
        <f>D32/B32*100</f>
        <v>24.447396266659048</v>
      </c>
      <c r="F32" s="45">
        <f t="shared" si="0"/>
        <v>100</v>
      </c>
    </row>
    <row r="33" spans="1:6" ht="12" customHeight="1">
      <c r="A33" s="44" t="s">
        <v>106</v>
      </c>
      <c r="B33" s="45">
        <v>16803.18</v>
      </c>
      <c r="C33" s="45">
        <v>4107.94</v>
      </c>
      <c r="D33" s="45">
        <v>4107.94</v>
      </c>
      <c r="E33" s="45">
        <f>D33/B33*100</f>
        <v>24.447396266659048</v>
      </c>
      <c r="F33" s="45">
        <f t="shared" si="0"/>
        <v>100</v>
      </c>
    </row>
    <row r="34" spans="1:6" ht="23.25" customHeight="1">
      <c r="A34" s="66" t="s">
        <v>107</v>
      </c>
      <c r="B34" s="67">
        <f>SUM(B24+B18+B7+B33+B15)</f>
        <v>1772677.3800000001</v>
      </c>
      <c r="C34" s="67">
        <f>SUM(C32+C24+C18+C15+C7)</f>
        <v>1031214.4</v>
      </c>
      <c r="D34" s="67">
        <f>SUM(D32+D24+D18+D15+D13+D7)</f>
        <v>2026188.62</v>
      </c>
      <c r="E34" s="67">
        <f>D34/B34*100</f>
        <v>114.30103654845531</v>
      </c>
      <c r="F34" s="67">
        <f t="shared" si="0"/>
        <v>196.48567940866616</v>
      </c>
    </row>
    <row r="35" spans="1:6" ht="12" customHeight="1">
      <c r="A35" s="48"/>
      <c r="B35" s="49"/>
      <c r="C35" s="49"/>
      <c r="D35" s="49"/>
      <c r="E35" s="45"/>
      <c r="F35" s="45"/>
    </row>
    <row r="36" spans="1:6" ht="12" customHeight="1">
      <c r="A36" s="44" t="s">
        <v>68</v>
      </c>
      <c r="B36" s="45">
        <v>1706576.93</v>
      </c>
      <c r="C36" s="49">
        <f>SUM(C37+C45+C78+C82)</f>
        <v>1606078.24</v>
      </c>
      <c r="D36" s="49">
        <v>2065223.78</v>
      </c>
      <c r="E36" s="45">
        <f aca="true" t="shared" si="1" ref="E36:E43">D36/B36*100</f>
        <v>121.01556886744041</v>
      </c>
      <c r="F36" s="45">
        <f>D36/C36*100</f>
        <v>128.58799332216842</v>
      </c>
    </row>
    <row r="37" spans="1:6" ht="12" customHeight="1">
      <c r="A37" s="44" t="s">
        <v>108</v>
      </c>
      <c r="B37" s="45">
        <v>1475524.67</v>
      </c>
      <c r="C37" s="45">
        <v>1458000</v>
      </c>
      <c r="D37" s="45">
        <v>1541441.14</v>
      </c>
      <c r="E37" s="45">
        <f t="shared" si="1"/>
        <v>104.46732415527826</v>
      </c>
      <c r="F37" s="45">
        <f aca="true" t="shared" si="2" ref="F37:F98">D37/C37*100</f>
        <v>105.72298628257887</v>
      </c>
    </row>
    <row r="38" spans="1:6" ht="12" customHeight="1">
      <c r="A38" s="44" t="s">
        <v>109</v>
      </c>
      <c r="B38" s="45">
        <v>1226717.11</v>
      </c>
      <c r="C38" s="45">
        <v>1100000</v>
      </c>
      <c r="D38" s="45">
        <v>1274674.83</v>
      </c>
      <c r="E38" s="45">
        <f t="shared" si="1"/>
        <v>103.90943597419945</v>
      </c>
      <c r="F38" s="45">
        <f t="shared" si="2"/>
        <v>115.87953</v>
      </c>
    </row>
    <row r="39" spans="1:6" ht="12" customHeight="1">
      <c r="A39" s="47" t="s">
        <v>110</v>
      </c>
      <c r="B39" s="50">
        <v>1226717.11</v>
      </c>
      <c r="C39" s="46">
        <v>1100000</v>
      </c>
      <c r="D39" s="46">
        <v>1274674.83</v>
      </c>
      <c r="E39" s="46">
        <f t="shared" si="1"/>
        <v>103.90943597419945</v>
      </c>
      <c r="F39" s="46">
        <f t="shared" si="2"/>
        <v>115.87953</v>
      </c>
    </row>
    <row r="40" spans="1:6" ht="12" customHeight="1">
      <c r="A40" s="44" t="s">
        <v>111</v>
      </c>
      <c r="B40" s="45">
        <v>45060.81</v>
      </c>
      <c r="C40" s="45">
        <f>SUM(C41)</f>
        <v>55000</v>
      </c>
      <c r="D40" s="45">
        <v>55365.45</v>
      </c>
      <c r="E40" s="45">
        <f t="shared" si="1"/>
        <v>122.8682973075717</v>
      </c>
      <c r="F40" s="45">
        <f t="shared" si="2"/>
        <v>100.66445454545455</v>
      </c>
    </row>
    <row r="41" spans="1:6" ht="12" customHeight="1">
      <c r="A41" s="47" t="s">
        <v>112</v>
      </c>
      <c r="B41" s="46">
        <v>45060.81</v>
      </c>
      <c r="C41" s="46">
        <v>55000</v>
      </c>
      <c r="D41" s="46">
        <v>55365.45</v>
      </c>
      <c r="E41" s="46">
        <f t="shared" si="1"/>
        <v>122.8682973075717</v>
      </c>
      <c r="F41" s="46">
        <f t="shared" si="2"/>
        <v>100.66445454545455</v>
      </c>
    </row>
    <row r="42" spans="1:6" ht="12" customHeight="1">
      <c r="A42" s="44" t="s">
        <v>113</v>
      </c>
      <c r="B42" s="45">
        <v>203746.75</v>
      </c>
      <c r="C42" s="45">
        <f>SUM(C43)</f>
        <v>220000</v>
      </c>
      <c r="D42" s="45">
        <v>211400.86</v>
      </c>
      <c r="E42" s="45">
        <f t="shared" si="1"/>
        <v>103.75667832738435</v>
      </c>
      <c r="F42" s="45">
        <f t="shared" si="2"/>
        <v>96.09129999999999</v>
      </c>
    </row>
    <row r="43" spans="1:6" ht="22.5" customHeight="1">
      <c r="A43" s="47" t="s">
        <v>114</v>
      </c>
      <c r="B43" s="51">
        <v>202612.29</v>
      </c>
      <c r="C43" s="51">
        <v>220000</v>
      </c>
      <c r="D43" s="51">
        <v>211303.32</v>
      </c>
      <c r="E43" s="46">
        <f t="shared" si="1"/>
        <v>104.28948806609905</v>
      </c>
      <c r="F43" s="46">
        <f t="shared" si="2"/>
        <v>96.04696363636364</v>
      </c>
    </row>
    <row r="44" spans="1:6" ht="24.75" customHeight="1">
      <c r="A44" s="47" t="s">
        <v>115</v>
      </c>
      <c r="B44" s="46">
        <v>10.21</v>
      </c>
      <c r="C44" s="46">
        <v>0</v>
      </c>
      <c r="D44" s="46">
        <v>97.54</v>
      </c>
      <c r="E44" s="46">
        <v>0</v>
      </c>
      <c r="F44" s="46">
        <v>0</v>
      </c>
    </row>
    <row r="45" spans="1:6" ht="12" customHeight="1">
      <c r="A45" s="44" t="s">
        <v>116</v>
      </c>
      <c r="B45" s="45">
        <v>230825.52</v>
      </c>
      <c r="C45" s="45">
        <f>SUM(C46+C51+C58+C68+C76)</f>
        <v>148043.27000000002</v>
      </c>
      <c r="D45" s="45">
        <v>520935.04</v>
      </c>
      <c r="E45" s="45">
        <f aca="true" t="shared" si="3" ref="E45:E60">D45/B45*100</f>
        <v>225.68346862166715</v>
      </c>
      <c r="F45" s="45">
        <f t="shared" si="2"/>
        <v>351.88025771114076</v>
      </c>
    </row>
    <row r="46" spans="1:6" ht="12" customHeight="1">
      <c r="A46" s="44" t="s">
        <v>117</v>
      </c>
      <c r="B46" s="45">
        <v>60267.49</v>
      </c>
      <c r="C46" s="45">
        <f>SUM(C47:C50)</f>
        <v>86928.15</v>
      </c>
      <c r="D46" s="45">
        <v>71462.91</v>
      </c>
      <c r="E46" s="45">
        <f t="shared" si="3"/>
        <v>118.57621745986104</v>
      </c>
      <c r="F46" s="45">
        <f t="shared" si="2"/>
        <v>82.20916929671229</v>
      </c>
    </row>
    <row r="47" spans="1:6" ht="12" customHeight="1">
      <c r="A47" s="47" t="s">
        <v>118</v>
      </c>
      <c r="B47" s="46">
        <v>3010.35</v>
      </c>
      <c r="C47" s="46">
        <v>5054.54</v>
      </c>
      <c r="D47" s="46">
        <v>5520.83</v>
      </c>
      <c r="E47" s="46">
        <f t="shared" si="3"/>
        <v>183.39495407510756</v>
      </c>
      <c r="F47" s="46">
        <f t="shared" si="2"/>
        <v>109.225171825725</v>
      </c>
    </row>
    <row r="48" spans="1:6" ht="21.75" customHeight="1">
      <c r="A48" s="47" t="s">
        <v>119</v>
      </c>
      <c r="B48" s="53">
        <v>56335.38</v>
      </c>
      <c r="C48" s="53">
        <v>80000</v>
      </c>
      <c r="D48" s="53">
        <v>63763.82</v>
      </c>
      <c r="E48" s="46">
        <f t="shared" si="3"/>
        <v>113.18610081266871</v>
      </c>
      <c r="F48" s="46">
        <f t="shared" si="2"/>
        <v>79.704775</v>
      </c>
    </row>
    <row r="49" spans="1:6" ht="12" customHeight="1">
      <c r="A49" s="47" t="s">
        <v>120</v>
      </c>
      <c r="B49" s="46">
        <v>302.61</v>
      </c>
      <c r="C49" s="46">
        <v>1573.61</v>
      </c>
      <c r="D49" s="46">
        <v>373.61</v>
      </c>
      <c r="E49" s="46">
        <f t="shared" si="3"/>
        <v>123.46254254651201</v>
      </c>
      <c r="F49" s="46">
        <f t="shared" si="2"/>
        <v>23.74222329547982</v>
      </c>
    </row>
    <row r="50" spans="1:6" ht="12" customHeight="1">
      <c r="A50" s="47" t="s">
        <v>61</v>
      </c>
      <c r="B50" s="53">
        <v>619.15</v>
      </c>
      <c r="C50" s="53">
        <v>300</v>
      </c>
      <c r="D50" s="53">
        <v>1804.65</v>
      </c>
      <c r="E50" s="46">
        <f t="shared" si="3"/>
        <v>291.47217960106605</v>
      </c>
      <c r="F50" s="46">
        <f t="shared" si="2"/>
        <v>601.5500000000001</v>
      </c>
    </row>
    <row r="51" spans="1:6" ht="15.75" customHeight="1">
      <c r="A51" s="44" t="s">
        <v>121</v>
      </c>
      <c r="B51" s="45">
        <v>48583.33</v>
      </c>
      <c r="C51" s="45">
        <f>SUM(C52:C57)</f>
        <v>22500</v>
      </c>
      <c r="D51" s="45">
        <v>193046.89</v>
      </c>
      <c r="E51" s="45">
        <f t="shared" si="3"/>
        <v>397.35211645640595</v>
      </c>
      <c r="F51" s="45">
        <f t="shared" si="2"/>
        <v>857.9861777777779</v>
      </c>
    </row>
    <row r="52" spans="1:6" ht="27.75" customHeight="1">
      <c r="A52" s="47" t="s">
        <v>122</v>
      </c>
      <c r="B52" s="53">
        <v>10670.61</v>
      </c>
      <c r="C52" s="46">
        <v>6000</v>
      </c>
      <c r="D52" s="46">
        <v>12238.44</v>
      </c>
      <c r="E52" s="46">
        <f t="shared" si="3"/>
        <v>114.69297444101134</v>
      </c>
      <c r="F52" s="46">
        <f t="shared" si="2"/>
        <v>203.97400000000002</v>
      </c>
    </row>
    <row r="53" spans="1:6" ht="12" customHeight="1">
      <c r="A53" s="47" t="s">
        <v>123</v>
      </c>
      <c r="B53" s="46">
        <v>91.16</v>
      </c>
      <c r="C53" s="46">
        <v>1300</v>
      </c>
      <c r="D53" s="46">
        <v>138096.7</v>
      </c>
      <c r="E53" s="46">
        <f t="shared" si="3"/>
        <v>151488.26239578763</v>
      </c>
      <c r="F53" s="46">
        <f t="shared" si="2"/>
        <v>10622.823076923078</v>
      </c>
    </row>
    <row r="54" spans="1:6" ht="12" customHeight="1">
      <c r="A54" s="47" t="s">
        <v>124</v>
      </c>
      <c r="B54" s="46">
        <v>35448.34</v>
      </c>
      <c r="C54" s="46">
        <v>12000</v>
      </c>
      <c r="D54" s="46">
        <v>40917.95</v>
      </c>
      <c r="E54" s="46">
        <f t="shared" si="3"/>
        <v>115.42980573984565</v>
      </c>
      <c r="F54" s="46">
        <f t="shared" si="2"/>
        <v>340.98291666666665</v>
      </c>
    </row>
    <row r="55" spans="1:6" ht="23.25" customHeight="1">
      <c r="A55" s="47" t="s">
        <v>125</v>
      </c>
      <c r="B55" s="46">
        <v>450.08</v>
      </c>
      <c r="C55" s="46">
        <v>2000</v>
      </c>
      <c r="D55" s="46">
        <v>915.18</v>
      </c>
      <c r="E55" s="46">
        <f t="shared" si="3"/>
        <v>203.33718450053323</v>
      </c>
      <c r="F55" s="46">
        <f t="shared" si="2"/>
        <v>45.759</v>
      </c>
    </row>
    <row r="56" spans="1:6" ht="12" customHeight="1">
      <c r="A56" s="47" t="s">
        <v>126</v>
      </c>
      <c r="B56" s="46">
        <v>730.81</v>
      </c>
      <c r="C56" s="46">
        <v>400</v>
      </c>
      <c r="D56" s="46">
        <v>270.15</v>
      </c>
      <c r="E56" s="46">
        <f t="shared" si="3"/>
        <v>36.965832432506396</v>
      </c>
      <c r="F56" s="46">
        <f t="shared" si="2"/>
        <v>67.5375</v>
      </c>
    </row>
    <row r="57" spans="1:6" ht="20.25" customHeight="1">
      <c r="A57" s="47" t="s">
        <v>127</v>
      </c>
      <c r="B57" s="46">
        <v>1192.33</v>
      </c>
      <c r="C57" s="46">
        <v>800</v>
      </c>
      <c r="D57" s="46">
        <v>878.62</v>
      </c>
      <c r="E57" s="46">
        <f t="shared" si="3"/>
        <v>73.68933097380759</v>
      </c>
      <c r="F57" s="46">
        <f t="shared" si="2"/>
        <v>109.82750000000001</v>
      </c>
    </row>
    <row r="58" spans="1:6" ht="12" customHeight="1">
      <c r="A58" s="44" t="s">
        <v>128</v>
      </c>
      <c r="B58" s="45">
        <v>113082.38</v>
      </c>
      <c r="C58" s="45">
        <f>SUM(C59:C67)</f>
        <v>27523.92</v>
      </c>
      <c r="D58" s="45">
        <v>242883.43</v>
      </c>
      <c r="E58" s="45">
        <f t="shared" si="3"/>
        <v>214.78450488926745</v>
      </c>
      <c r="F58" s="45">
        <f t="shared" si="2"/>
        <v>882.4449061034911</v>
      </c>
    </row>
    <row r="59" spans="1:6" ht="12" customHeight="1">
      <c r="A59" s="47" t="s">
        <v>129</v>
      </c>
      <c r="B59" s="46">
        <v>1678.48</v>
      </c>
      <c r="C59" s="46">
        <v>1600</v>
      </c>
      <c r="D59" s="46">
        <v>2403.56</v>
      </c>
      <c r="E59" s="46">
        <f t="shared" si="3"/>
        <v>143.19860826462036</v>
      </c>
      <c r="F59" s="46">
        <f t="shared" si="2"/>
        <v>150.2225</v>
      </c>
    </row>
    <row r="60" spans="1:6" ht="20.25" customHeight="1">
      <c r="A60" s="47" t="s">
        <v>130</v>
      </c>
      <c r="B60" s="46">
        <v>7565.13</v>
      </c>
      <c r="C60" s="46">
        <v>2796.34</v>
      </c>
      <c r="D60" s="46">
        <v>11864.66</v>
      </c>
      <c r="E60" s="46">
        <f t="shared" si="3"/>
        <v>156.83352434128693</v>
      </c>
      <c r="F60" s="46">
        <f t="shared" si="2"/>
        <v>424.2924680117582</v>
      </c>
    </row>
    <row r="61" spans="1:6" ht="14.25" customHeight="1">
      <c r="A61" s="47" t="s">
        <v>162</v>
      </c>
      <c r="B61" s="46">
        <v>0</v>
      </c>
      <c r="C61" s="51">
        <v>0</v>
      </c>
      <c r="D61" s="51">
        <v>0</v>
      </c>
      <c r="E61" s="46">
        <v>0</v>
      </c>
      <c r="F61" s="46">
        <v>0</v>
      </c>
    </row>
    <row r="62" spans="1:6" ht="12" customHeight="1">
      <c r="A62" s="47" t="s">
        <v>131</v>
      </c>
      <c r="B62" s="46">
        <v>12114.55</v>
      </c>
      <c r="C62" s="46">
        <v>6000</v>
      </c>
      <c r="D62" s="46">
        <v>65170.25</v>
      </c>
      <c r="E62" s="46">
        <f aca="true" t="shared" si="4" ref="E62:E73">D62/B62*100</f>
        <v>537.9502333970308</v>
      </c>
      <c r="F62" s="46">
        <f t="shared" si="2"/>
        <v>1086.1708333333333</v>
      </c>
    </row>
    <row r="63" spans="1:6" ht="12" customHeight="1">
      <c r="A63" s="47" t="s">
        <v>29</v>
      </c>
      <c r="B63" s="46">
        <v>78704.63</v>
      </c>
      <c r="C63" s="46">
        <v>4731.05</v>
      </c>
      <c r="D63" s="46">
        <v>138324.16</v>
      </c>
      <c r="E63" s="46">
        <f t="shared" si="4"/>
        <v>175.7509818672675</v>
      </c>
      <c r="F63" s="46">
        <f t="shared" si="2"/>
        <v>2923.7518098519354</v>
      </c>
    </row>
    <row r="64" spans="1:6" ht="12" customHeight="1">
      <c r="A64" s="47" t="s">
        <v>132</v>
      </c>
      <c r="B64" s="46">
        <v>5746.9</v>
      </c>
      <c r="C64" s="46">
        <v>3344.67</v>
      </c>
      <c r="D64" s="46">
        <v>3899.06</v>
      </c>
      <c r="E64" s="46">
        <f t="shared" si="4"/>
        <v>67.84631714489551</v>
      </c>
      <c r="F64" s="46">
        <f t="shared" si="2"/>
        <v>116.57532731181253</v>
      </c>
    </row>
    <row r="65" spans="1:6" ht="12" customHeight="1">
      <c r="A65" s="47" t="s">
        <v>133</v>
      </c>
      <c r="B65" s="46">
        <v>3001.86</v>
      </c>
      <c r="C65" s="46">
        <v>5020.86</v>
      </c>
      <c r="D65" s="46">
        <v>15646.35</v>
      </c>
      <c r="E65" s="46">
        <f t="shared" si="4"/>
        <v>521.2218424576762</v>
      </c>
      <c r="F65" s="46">
        <f t="shared" si="2"/>
        <v>311.6268926040559</v>
      </c>
    </row>
    <row r="66" spans="1:6" ht="12" customHeight="1">
      <c r="A66" s="47" t="s">
        <v>134</v>
      </c>
      <c r="B66" s="46">
        <v>1975.89</v>
      </c>
      <c r="C66" s="46">
        <v>3200</v>
      </c>
      <c r="D66" s="46">
        <v>3647.08</v>
      </c>
      <c r="E66" s="46">
        <f t="shared" si="4"/>
        <v>184.5791010633183</v>
      </c>
      <c r="F66" s="46">
        <f t="shared" si="2"/>
        <v>113.97125</v>
      </c>
    </row>
    <row r="67" spans="1:6" ht="12" customHeight="1">
      <c r="A67" s="47" t="s">
        <v>135</v>
      </c>
      <c r="B67" s="46">
        <v>2294.94</v>
      </c>
      <c r="C67" s="46">
        <v>831</v>
      </c>
      <c r="D67" s="46">
        <v>1928.31</v>
      </c>
      <c r="E67" s="46">
        <f t="shared" si="4"/>
        <v>84.02441893905723</v>
      </c>
      <c r="F67" s="46">
        <f t="shared" si="2"/>
        <v>232.04693140794222</v>
      </c>
    </row>
    <row r="68" spans="1:6" ht="20.25" customHeight="1">
      <c r="A68" s="44" t="s">
        <v>136</v>
      </c>
      <c r="B68" s="45">
        <v>8892.32</v>
      </c>
      <c r="C68" s="45">
        <f>SUM(C69:C75)</f>
        <v>11091.2</v>
      </c>
      <c r="D68" s="45">
        <v>13541.81</v>
      </c>
      <c r="E68" s="45">
        <f t="shared" si="4"/>
        <v>152.28657988016624</v>
      </c>
      <c r="F68" s="45">
        <f t="shared" si="2"/>
        <v>122.09508439122907</v>
      </c>
    </row>
    <row r="69" spans="1:6" ht="24" customHeight="1">
      <c r="A69" s="47" t="s">
        <v>137</v>
      </c>
      <c r="B69" s="51">
        <v>222.27</v>
      </c>
      <c r="C69" s="51">
        <v>478.06</v>
      </c>
      <c r="D69" s="51">
        <v>0</v>
      </c>
      <c r="E69" s="46">
        <f t="shared" si="4"/>
        <v>0</v>
      </c>
      <c r="F69" s="46">
        <f t="shared" si="2"/>
        <v>0</v>
      </c>
    </row>
    <row r="70" spans="1:6" ht="12" customHeight="1">
      <c r="A70" s="47" t="s">
        <v>138</v>
      </c>
      <c r="B70" s="46">
        <v>625.22</v>
      </c>
      <c r="C70" s="46">
        <v>200</v>
      </c>
      <c r="D70" s="46">
        <v>0</v>
      </c>
      <c r="E70" s="46">
        <f t="shared" si="4"/>
        <v>0</v>
      </c>
      <c r="F70" s="46">
        <f t="shared" si="2"/>
        <v>0</v>
      </c>
    </row>
    <row r="71" spans="1:6" ht="12" customHeight="1">
      <c r="A71" s="47" t="s">
        <v>139</v>
      </c>
      <c r="B71" s="46">
        <v>1391.29</v>
      </c>
      <c r="C71" s="46">
        <v>700</v>
      </c>
      <c r="D71" s="46">
        <v>2650.03</v>
      </c>
      <c r="E71" s="46">
        <f t="shared" si="4"/>
        <v>190.47287050147708</v>
      </c>
      <c r="F71" s="46">
        <f t="shared" si="2"/>
        <v>378.5757142857143</v>
      </c>
    </row>
    <row r="72" spans="1:6" ht="12" customHeight="1">
      <c r="A72" s="47" t="s">
        <v>140</v>
      </c>
      <c r="B72" s="46">
        <v>238.9</v>
      </c>
      <c r="C72" s="46">
        <v>40</v>
      </c>
      <c r="D72" s="46">
        <v>263.09</v>
      </c>
      <c r="E72" s="46">
        <f t="shared" si="4"/>
        <v>110.12557555462534</v>
      </c>
      <c r="F72" s="46">
        <f t="shared" si="2"/>
        <v>657.7249999999999</v>
      </c>
    </row>
    <row r="73" spans="1:13" ht="12" customHeight="1">
      <c r="A73" s="47" t="s">
        <v>141</v>
      </c>
      <c r="B73" s="54">
        <v>3460.75</v>
      </c>
      <c r="C73" s="54">
        <v>2601.83</v>
      </c>
      <c r="D73" s="54">
        <v>3801.61</v>
      </c>
      <c r="E73" s="46">
        <f t="shared" si="4"/>
        <v>109.84931012063859</v>
      </c>
      <c r="F73" s="46">
        <f t="shared" si="2"/>
        <v>146.11292820822268</v>
      </c>
      <c r="M73" s="41"/>
    </row>
    <row r="74" spans="1:6" ht="12" customHeight="1">
      <c r="A74" s="47" t="s">
        <v>142</v>
      </c>
      <c r="B74" s="52">
        <v>356.69</v>
      </c>
      <c r="C74" s="51">
        <v>0</v>
      </c>
      <c r="D74" s="51">
        <v>4733.34</v>
      </c>
      <c r="E74" s="46">
        <v>0</v>
      </c>
      <c r="F74" s="46">
        <v>0</v>
      </c>
    </row>
    <row r="75" spans="1:6" ht="12" customHeight="1">
      <c r="A75" s="47" t="s">
        <v>143</v>
      </c>
      <c r="B75" s="46">
        <v>2597.2</v>
      </c>
      <c r="C75" s="46">
        <v>7071.31</v>
      </c>
      <c r="D75" s="46">
        <v>2093.74</v>
      </c>
      <c r="E75" s="46">
        <f>D75/B75*100</f>
        <v>80.61527799168336</v>
      </c>
      <c r="F75" s="46">
        <f t="shared" si="2"/>
        <v>29.608940917595177</v>
      </c>
    </row>
    <row r="76" spans="1:6" ht="12" customHeight="1">
      <c r="A76" s="44" t="s">
        <v>144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</row>
    <row r="77" spans="1:6" ht="12" customHeight="1">
      <c r="A77" s="47" t="s">
        <v>145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</row>
    <row r="78" spans="1:6" ht="12" customHeight="1">
      <c r="A78" s="44" t="s">
        <v>146</v>
      </c>
      <c r="B78" s="45">
        <v>226.74</v>
      </c>
      <c r="C78" s="45">
        <f>SUM(C79)</f>
        <v>34.97</v>
      </c>
      <c r="D78" s="45">
        <v>2847.6</v>
      </c>
      <c r="E78" s="45">
        <f>D78/B78*100</f>
        <v>1255.8878010055569</v>
      </c>
      <c r="F78" s="45">
        <f t="shared" si="2"/>
        <v>8142.979696883043</v>
      </c>
    </row>
    <row r="79" spans="1:6" ht="12" customHeight="1">
      <c r="A79" s="44" t="s">
        <v>147</v>
      </c>
      <c r="B79" s="45">
        <v>226.74</v>
      </c>
      <c r="C79" s="45">
        <f>SUM(C81+C80)</f>
        <v>34.97</v>
      </c>
      <c r="D79" s="45">
        <v>2847.6</v>
      </c>
      <c r="E79" s="45">
        <f>D79/B79*100</f>
        <v>1255.8878010055569</v>
      </c>
      <c r="F79" s="45">
        <f t="shared" si="2"/>
        <v>8142.979696883043</v>
      </c>
    </row>
    <row r="80" spans="1:6" ht="12" customHeight="1">
      <c r="A80" s="47" t="s">
        <v>179</v>
      </c>
      <c r="B80" s="45"/>
      <c r="C80" s="46">
        <v>34.97</v>
      </c>
      <c r="D80" s="46">
        <v>34.97</v>
      </c>
      <c r="E80" s="46">
        <v>0</v>
      </c>
      <c r="F80" s="46">
        <f t="shared" si="2"/>
        <v>100</v>
      </c>
    </row>
    <row r="81" spans="1:6" ht="12" customHeight="1">
      <c r="A81" s="47" t="s">
        <v>148</v>
      </c>
      <c r="B81" s="46">
        <v>226.74</v>
      </c>
      <c r="C81" s="46">
        <v>0</v>
      </c>
      <c r="D81" s="46">
        <v>2847.6</v>
      </c>
      <c r="E81" s="46">
        <f>D81/B81*100</f>
        <v>1255.8878010055569</v>
      </c>
      <c r="F81" s="46" t="e">
        <f t="shared" si="2"/>
        <v>#DIV/0!</v>
      </c>
    </row>
    <row r="82" spans="1:6" ht="12" customHeight="1">
      <c r="A82" s="18" t="s">
        <v>166</v>
      </c>
      <c r="B82" s="46">
        <v>0</v>
      </c>
      <c r="C82" s="45">
        <v>0</v>
      </c>
      <c r="D82" s="45">
        <v>0</v>
      </c>
      <c r="E82" s="45">
        <v>0</v>
      </c>
      <c r="F82" s="45" t="e">
        <f t="shared" si="2"/>
        <v>#DIV/0!</v>
      </c>
    </row>
    <row r="83" spans="1:6" ht="12" customHeight="1">
      <c r="A83" s="41" t="s">
        <v>205</v>
      </c>
      <c r="B83" s="46">
        <v>0</v>
      </c>
      <c r="C83" s="45">
        <v>0</v>
      </c>
      <c r="D83" s="46">
        <v>0</v>
      </c>
      <c r="E83" s="46">
        <v>0</v>
      </c>
      <c r="F83" s="46" t="e">
        <f t="shared" si="2"/>
        <v>#DIV/0!</v>
      </c>
    </row>
    <row r="84" spans="1:6" ht="12" customHeight="1">
      <c r="A84" s="41" t="s">
        <v>167</v>
      </c>
      <c r="B84" s="46">
        <v>0</v>
      </c>
      <c r="C84" s="45">
        <v>0</v>
      </c>
      <c r="D84" s="46">
        <v>0</v>
      </c>
      <c r="E84" s="46">
        <v>0</v>
      </c>
      <c r="F84" s="46" t="e">
        <f t="shared" si="2"/>
        <v>#DIV/0!</v>
      </c>
    </row>
    <row r="85" spans="1:6" ht="23.25" customHeight="1">
      <c r="A85" s="44" t="s">
        <v>69</v>
      </c>
      <c r="B85" s="45">
        <f>SUM(B86+B89)</f>
        <v>32494.09</v>
      </c>
      <c r="C85" s="45">
        <f>SUM(C86+C89)</f>
        <v>1350</v>
      </c>
      <c r="D85" s="45">
        <f>SUM(D86+D89)</f>
        <v>27237.87</v>
      </c>
      <c r="E85" s="45">
        <v>0</v>
      </c>
      <c r="F85" s="45">
        <f t="shared" si="2"/>
        <v>2017.62</v>
      </c>
    </row>
    <row r="86" spans="1:6" ht="12" customHeight="1">
      <c r="A86" s="44" t="s">
        <v>149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</row>
    <row r="87" spans="1:6" ht="12" customHeight="1">
      <c r="A87" s="44" t="s">
        <v>150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</row>
    <row r="88" spans="1:6" ht="12" customHeight="1">
      <c r="A88" s="47" t="s">
        <v>151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</row>
    <row r="89" spans="1:6" ht="23.25" customHeight="1">
      <c r="A89" s="44" t="s">
        <v>152</v>
      </c>
      <c r="B89" s="45">
        <v>32494.09</v>
      </c>
      <c r="C89" s="45">
        <f>SUM(C90+C97)</f>
        <v>1350</v>
      </c>
      <c r="D89" s="45">
        <v>27237.87</v>
      </c>
      <c r="E89" s="45">
        <v>0</v>
      </c>
      <c r="F89" s="45">
        <f t="shared" si="2"/>
        <v>2017.62</v>
      </c>
    </row>
    <row r="90" spans="1:6" ht="12" customHeight="1">
      <c r="A90" s="44" t="s">
        <v>153</v>
      </c>
      <c r="B90" s="45">
        <v>32494.09</v>
      </c>
      <c r="C90" s="45">
        <f>SUM(C91:C95)</f>
        <v>0</v>
      </c>
      <c r="D90" s="45">
        <v>27237.87</v>
      </c>
      <c r="E90" s="45">
        <v>0</v>
      </c>
      <c r="F90" s="45">
        <v>0</v>
      </c>
    </row>
    <row r="91" spans="1:6" ht="12" customHeight="1">
      <c r="A91" s="47" t="s">
        <v>154</v>
      </c>
      <c r="B91" s="51">
        <v>3206.62</v>
      </c>
      <c r="C91" s="51">
        <v>0</v>
      </c>
      <c r="D91" s="51">
        <v>0</v>
      </c>
      <c r="E91" s="46">
        <v>0</v>
      </c>
      <c r="F91" s="46">
        <v>0</v>
      </c>
    </row>
    <row r="92" spans="1:6" ht="12" customHeight="1">
      <c r="A92" s="47" t="s">
        <v>155</v>
      </c>
      <c r="B92" s="46">
        <v>0</v>
      </c>
      <c r="C92" s="46">
        <v>0</v>
      </c>
      <c r="D92" s="46">
        <v>0</v>
      </c>
      <c r="E92" s="46">
        <v>0</v>
      </c>
      <c r="F92" s="46">
        <v>0</v>
      </c>
    </row>
    <row r="93" spans="1:6" ht="12" customHeight="1">
      <c r="A93" s="47" t="s">
        <v>156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</row>
    <row r="94" spans="1:6" ht="12" customHeight="1">
      <c r="A94" s="47" t="s">
        <v>157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</row>
    <row r="95" spans="1:6" ht="22.5" customHeight="1">
      <c r="A95" s="47" t="s">
        <v>158</v>
      </c>
      <c r="B95" s="46">
        <v>0</v>
      </c>
      <c r="C95" s="46">
        <v>0</v>
      </c>
      <c r="D95" s="46">
        <v>331.26</v>
      </c>
      <c r="E95" s="46">
        <v>0</v>
      </c>
      <c r="F95" s="46">
        <v>0</v>
      </c>
    </row>
    <row r="96" spans="1:6" ht="22.5" customHeight="1">
      <c r="A96" s="44" t="s">
        <v>159</v>
      </c>
      <c r="B96" s="45">
        <f>SUM(B97)</f>
        <v>29287.47</v>
      </c>
      <c r="C96" s="45">
        <f>SUM(C97)</f>
        <v>1350</v>
      </c>
      <c r="D96" s="45">
        <f>SUM(D97)</f>
        <v>26906.61</v>
      </c>
      <c r="E96" s="45">
        <v>0</v>
      </c>
      <c r="F96" s="45">
        <f t="shared" si="2"/>
        <v>1993.0822222222223</v>
      </c>
    </row>
    <row r="97" spans="1:6" ht="12" customHeight="1">
      <c r="A97" s="47" t="s">
        <v>160</v>
      </c>
      <c r="B97" s="46">
        <v>29287.47</v>
      </c>
      <c r="C97" s="46">
        <v>1350</v>
      </c>
      <c r="D97" s="46">
        <v>26906.61</v>
      </c>
      <c r="E97" s="46">
        <v>0</v>
      </c>
      <c r="F97" s="46">
        <f t="shared" si="2"/>
        <v>1993.0822222222223</v>
      </c>
    </row>
    <row r="98" spans="1:6" ht="24" customHeight="1">
      <c r="A98" s="66" t="s">
        <v>161</v>
      </c>
      <c r="B98" s="67">
        <f>SUM(B85+B36)</f>
        <v>1739071.02</v>
      </c>
      <c r="C98" s="67">
        <f>SUM(C85+C36)</f>
        <v>1607428.24</v>
      </c>
      <c r="D98" s="67">
        <f>SUM(D85+D36)</f>
        <v>2092461.6500000001</v>
      </c>
      <c r="E98" s="67">
        <f>D98/B98*100</f>
        <v>120.32065544971246</v>
      </c>
      <c r="F98" s="67">
        <f t="shared" si="2"/>
        <v>130.17449848958734</v>
      </c>
    </row>
  </sheetData>
  <sheetProtection/>
  <mergeCells count="2">
    <mergeCell ref="B2:G2"/>
    <mergeCell ref="A1:G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G16" sqref="G16"/>
    </sheetView>
  </sheetViews>
  <sheetFormatPr defaultColWidth="9.140625" defaultRowHeight="12.75"/>
  <cols>
    <col min="1" max="1" width="37.7109375" style="0" customWidth="1"/>
    <col min="2" max="5" width="14.7109375" style="0" customWidth="1"/>
    <col min="6" max="7" width="10.7109375" style="0" customWidth="1"/>
  </cols>
  <sheetData>
    <row r="1" spans="1:7" ht="26.25" customHeight="1">
      <c r="A1" s="169" t="s">
        <v>206</v>
      </c>
      <c r="B1" s="170"/>
      <c r="C1" s="170"/>
      <c r="D1" s="170"/>
      <c r="E1" s="170"/>
      <c r="F1" s="170"/>
      <c r="G1" s="170"/>
    </row>
    <row r="3" spans="1:7" ht="12.75">
      <c r="A3" s="166" t="s">
        <v>183</v>
      </c>
      <c r="B3" s="167"/>
      <c r="C3" s="167"/>
      <c r="D3" s="167"/>
      <c r="E3" s="167"/>
      <c r="F3" s="167"/>
      <c r="G3" s="2"/>
    </row>
    <row r="4" spans="1:7" ht="27" thickBot="1">
      <c r="A4" s="74" t="s">
        <v>2</v>
      </c>
      <c r="B4" s="75" t="s">
        <v>172</v>
      </c>
      <c r="C4" s="75" t="s">
        <v>173</v>
      </c>
      <c r="D4" s="75" t="s">
        <v>174</v>
      </c>
      <c r="E4" s="75" t="s">
        <v>203</v>
      </c>
      <c r="F4" s="75" t="s">
        <v>3</v>
      </c>
      <c r="G4" s="75" t="s">
        <v>4</v>
      </c>
    </row>
    <row r="5" spans="1:7" ht="15" customHeight="1">
      <c r="A5" s="70" t="s">
        <v>5</v>
      </c>
      <c r="B5" s="72">
        <v>5202.73</v>
      </c>
      <c r="C5" s="72">
        <v>0</v>
      </c>
      <c r="D5" s="72">
        <v>59422.04</v>
      </c>
      <c r="E5" s="72">
        <v>55145.78</v>
      </c>
      <c r="F5" s="76">
        <v>1059.93</v>
      </c>
      <c r="G5" s="76">
        <v>92.8</v>
      </c>
    </row>
    <row r="6" spans="1:7" ht="15" customHeight="1">
      <c r="A6" s="70" t="s">
        <v>264</v>
      </c>
      <c r="B6" s="72">
        <v>0</v>
      </c>
      <c r="C6" s="72">
        <v>0</v>
      </c>
      <c r="D6" s="72">
        <v>31004.91</v>
      </c>
      <c r="E6" s="72">
        <v>0</v>
      </c>
      <c r="F6" s="76">
        <v>0</v>
      </c>
      <c r="G6" s="76">
        <v>0</v>
      </c>
    </row>
    <row r="7" spans="1:7" ht="15" customHeight="1">
      <c r="A7" s="70" t="s">
        <v>265</v>
      </c>
      <c r="B7" s="72">
        <v>2189.93</v>
      </c>
      <c r="C7" s="72">
        <v>2600</v>
      </c>
      <c r="D7" s="72">
        <v>2600</v>
      </c>
      <c r="E7" s="72">
        <v>0</v>
      </c>
      <c r="F7" s="76">
        <v>0</v>
      </c>
      <c r="G7" s="76">
        <v>0</v>
      </c>
    </row>
    <row r="8" spans="1:7" ht="27" customHeight="1">
      <c r="A8" s="70" t="s">
        <v>266</v>
      </c>
      <c r="B8" s="72">
        <v>14732.25</v>
      </c>
      <c r="C8" s="72">
        <v>16000</v>
      </c>
      <c r="D8" s="72">
        <v>16000</v>
      </c>
      <c r="E8" s="72">
        <v>1363.05</v>
      </c>
      <c r="F8" s="76">
        <v>9.25</v>
      </c>
      <c r="G8" s="76">
        <v>8.51</v>
      </c>
    </row>
    <row r="9" spans="1:7" ht="15" customHeight="1">
      <c r="A9" s="70" t="s">
        <v>7</v>
      </c>
      <c r="B9" s="72">
        <v>4405.58</v>
      </c>
      <c r="C9" s="72">
        <v>9100</v>
      </c>
      <c r="D9" s="72">
        <v>22775.68</v>
      </c>
      <c r="E9" s="72">
        <v>12822.26</v>
      </c>
      <c r="F9" s="76">
        <v>291.04</v>
      </c>
      <c r="G9" s="76">
        <v>56.29</v>
      </c>
    </row>
    <row r="10" spans="1:7" ht="15" customHeight="1">
      <c r="A10" s="70" t="s">
        <v>8</v>
      </c>
      <c r="B10" s="72">
        <v>159082.5</v>
      </c>
      <c r="C10" s="72">
        <v>159082.5</v>
      </c>
      <c r="D10" s="72">
        <v>169988.13</v>
      </c>
      <c r="E10" s="72">
        <v>164149.71</v>
      </c>
      <c r="F10" s="76">
        <v>103.18</v>
      </c>
      <c r="G10" s="76">
        <v>96.56</v>
      </c>
    </row>
    <row r="11" spans="1:7" ht="15" customHeight="1">
      <c r="A11" s="70" t="s">
        <v>267</v>
      </c>
      <c r="B11" s="72">
        <v>0</v>
      </c>
      <c r="C11" s="72">
        <v>0</v>
      </c>
      <c r="D11" s="72">
        <v>85420.84</v>
      </c>
      <c r="E11" s="72">
        <v>0</v>
      </c>
      <c r="F11" s="76">
        <v>0</v>
      </c>
      <c r="G11" s="76">
        <v>0</v>
      </c>
    </row>
    <row r="12" spans="1:7" ht="15" customHeight="1">
      <c r="A12" s="70" t="s">
        <v>9</v>
      </c>
      <c r="B12" s="72">
        <v>1513035.09</v>
      </c>
      <c r="C12" s="72">
        <v>1500800</v>
      </c>
      <c r="D12" s="72">
        <v>1646979.65</v>
      </c>
      <c r="E12" s="72">
        <v>1798181.2</v>
      </c>
      <c r="F12" s="76">
        <v>118.84</v>
      </c>
      <c r="G12" s="76">
        <v>109.18</v>
      </c>
    </row>
    <row r="13" spans="1:7" ht="15" customHeight="1">
      <c r="A13" s="70" t="s">
        <v>268</v>
      </c>
      <c r="B13" s="72">
        <v>2097.02</v>
      </c>
      <c r="C13" s="72">
        <v>10800</v>
      </c>
      <c r="D13" s="72">
        <v>19781.68</v>
      </c>
      <c r="E13" s="72">
        <v>17570.78</v>
      </c>
      <c r="F13" s="76">
        <v>837.89</v>
      </c>
      <c r="G13" s="76">
        <v>88.82</v>
      </c>
    </row>
    <row r="14" spans="1:7" ht="15" customHeight="1">
      <c r="A14" s="70" t="s">
        <v>10</v>
      </c>
      <c r="B14" s="72">
        <v>0</v>
      </c>
      <c r="C14" s="72">
        <v>0</v>
      </c>
      <c r="D14" s="72">
        <v>42248.2</v>
      </c>
      <c r="E14" s="72">
        <v>42248.2</v>
      </c>
      <c r="F14" s="76">
        <v>0</v>
      </c>
      <c r="G14" s="76">
        <v>100</v>
      </c>
    </row>
    <row r="15" spans="1:7" ht="15" customHeight="1">
      <c r="A15" s="70" t="s">
        <v>11</v>
      </c>
      <c r="B15" s="72">
        <v>862.7</v>
      </c>
      <c r="C15" s="72">
        <v>300</v>
      </c>
      <c r="D15" s="72">
        <v>300</v>
      </c>
      <c r="E15" s="77">
        <v>0</v>
      </c>
      <c r="F15" s="76">
        <v>0</v>
      </c>
      <c r="G15" s="76">
        <v>0</v>
      </c>
    </row>
    <row r="16" spans="1:7" ht="21.75" customHeight="1">
      <c r="A16" s="73" t="s">
        <v>12</v>
      </c>
      <c r="B16" s="72">
        <v>1701607.8</v>
      </c>
      <c r="C16" s="72">
        <f>SUM(C5:C15)</f>
        <v>1698682.5</v>
      </c>
      <c r="D16" s="72">
        <f>SUM(D5:D15)</f>
        <v>2096521.13</v>
      </c>
      <c r="E16" s="72">
        <f>SUM(E5:E15)</f>
        <v>2091480.98</v>
      </c>
      <c r="F16" s="76">
        <v>122.91</v>
      </c>
      <c r="G16" s="76">
        <v>99.75</v>
      </c>
    </row>
    <row r="17" spans="1:7" ht="12">
      <c r="A17" s="5"/>
      <c r="B17" s="2"/>
      <c r="C17" s="2"/>
      <c r="D17" s="2"/>
      <c r="E17" s="2"/>
      <c r="F17" s="2"/>
      <c r="G17" s="2"/>
    </row>
    <row r="18" spans="1:7" ht="21.75" customHeight="1">
      <c r="A18" s="5"/>
      <c r="B18" s="2"/>
      <c r="C18" s="2"/>
      <c r="D18" s="2"/>
      <c r="E18" s="2"/>
      <c r="F18" s="2"/>
      <c r="G18" s="2"/>
    </row>
    <row r="19" spans="1:7" ht="26.25" customHeight="1">
      <c r="A19" s="168" t="s">
        <v>184</v>
      </c>
      <c r="B19" s="158"/>
      <c r="C19" s="158"/>
      <c r="D19" s="158"/>
      <c r="E19" s="158"/>
      <c r="F19" s="2"/>
      <c r="G19" s="2"/>
    </row>
    <row r="20" spans="1:7" ht="12.75" thickBot="1">
      <c r="A20" s="5"/>
      <c r="B20" s="2"/>
      <c r="C20" s="2"/>
      <c r="D20" s="2"/>
      <c r="E20" s="2"/>
      <c r="F20" s="2"/>
      <c r="G20" s="2"/>
    </row>
    <row r="21" spans="1:7" ht="27" thickBot="1">
      <c r="A21" s="68" t="s">
        <v>2</v>
      </c>
      <c r="B21" s="69" t="s">
        <v>175</v>
      </c>
      <c r="C21" s="69" t="s">
        <v>173</v>
      </c>
      <c r="D21" s="69" t="s">
        <v>174</v>
      </c>
      <c r="E21" s="69" t="s">
        <v>203</v>
      </c>
      <c r="F21" s="69" t="s">
        <v>3</v>
      </c>
      <c r="G21" s="69" t="s">
        <v>4</v>
      </c>
    </row>
    <row r="22" spans="1:7" ht="15" customHeight="1">
      <c r="A22" s="70" t="s">
        <v>5</v>
      </c>
      <c r="B22" s="71">
        <v>5202.73</v>
      </c>
      <c r="C22" s="72">
        <v>0</v>
      </c>
      <c r="D22" s="72">
        <v>59422.04</v>
      </c>
      <c r="E22" s="71">
        <v>55145.78</v>
      </c>
      <c r="F22" s="76">
        <f>E22/B22*100</f>
        <v>1059.939301097693</v>
      </c>
      <c r="G22" s="76">
        <f>E22/D22*100</f>
        <v>92.8035792779918</v>
      </c>
    </row>
    <row r="23" spans="1:7" ht="15" customHeight="1">
      <c r="A23" s="70" t="s">
        <v>264</v>
      </c>
      <c r="B23" s="71">
        <v>0</v>
      </c>
      <c r="C23" s="72">
        <v>0</v>
      </c>
      <c r="D23" s="72">
        <v>31004.91</v>
      </c>
      <c r="E23" s="71">
        <v>0</v>
      </c>
      <c r="F23" s="76"/>
      <c r="G23" s="76"/>
    </row>
    <row r="24" spans="1:7" ht="15" customHeight="1">
      <c r="A24" s="70" t="s">
        <v>265</v>
      </c>
      <c r="B24" s="71">
        <v>2189.93</v>
      </c>
      <c r="C24" s="72">
        <v>0</v>
      </c>
      <c r="D24" s="72">
        <v>2600</v>
      </c>
      <c r="E24" s="71">
        <v>0</v>
      </c>
      <c r="F24" s="76"/>
      <c r="G24" s="76"/>
    </row>
    <row r="25" spans="1:7" ht="28.5" customHeight="1">
      <c r="A25" s="70" t="s">
        <v>6</v>
      </c>
      <c r="B25" s="71">
        <v>14732.25</v>
      </c>
      <c r="C25" s="72">
        <v>1459.95</v>
      </c>
      <c r="D25" s="72">
        <v>16000</v>
      </c>
      <c r="E25" s="71">
        <v>1363.05</v>
      </c>
      <c r="F25" s="76">
        <f aca="true" t="shared" si="0" ref="F25:F33">E25/B25*100</f>
        <v>9.252150893448047</v>
      </c>
      <c r="G25" s="76">
        <f aca="true" t="shared" si="1" ref="G25:G33">E25/D25*100</f>
        <v>8.519062499999999</v>
      </c>
    </row>
    <row r="26" spans="1:7" ht="15" customHeight="1">
      <c r="A26" s="70" t="s">
        <v>7</v>
      </c>
      <c r="B26" s="71">
        <v>4405.58</v>
      </c>
      <c r="C26" s="72">
        <v>3644.53</v>
      </c>
      <c r="D26" s="72">
        <v>22755.68</v>
      </c>
      <c r="E26" s="71">
        <v>12822.26</v>
      </c>
      <c r="F26" s="76">
        <f t="shared" si="0"/>
        <v>291.04590088024736</v>
      </c>
      <c r="G26" s="76">
        <f t="shared" si="1"/>
        <v>56.34751411515718</v>
      </c>
    </row>
    <row r="27" spans="1:7" ht="15" customHeight="1">
      <c r="A27" s="70" t="s">
        <v>267</v>
      </c>
      <c r="B27" s="72">
        <v>0</v>
      </c>
      <c r="C27" s="72">
        <v>0</v>
      </c>
      <c r="D27" s="72">
        <v>85420.84</v>
      </c>
      <c r="E27" s="72">
        <v>0</v>
      </c>
      <c r="F27" s="76"/>
      <c r="G27" s="76"/>
    </row>
    <row r="28" spans="1:7" ht="15" customHeight="1">
      <c r="A28" s="70" t="s">
        <v>8</v>
      </c>
      <c r="B28" s="71">
        <v>159082.5</v>
      </c>
      <c r="C28" s="72">
        <v>80088.88</v>
      </c>
      <c r="D28" s="72">
        <v>169988.13</v>
      </c>
      <c r="E28" s="71">
        <v>164149.71</v>
      </c>
      <c r="F28" s="76">
        <f t="shared" si="0"/>
        <v>103.18527179293761</v>
      </c>
      <c r="G28" s="76">
        <f t="shared" si="1"/>
        <v>96.56539547790778</v>
      </c>
    </row>
    <row r="29" spans="1:7" ht="15" customHeight="1">
      <c r="A29" s="70" t="s">
        <v>9</v>
      </c>
      <c r="B29" s="71" t="s">
        <v>274</v>
      </c>
      <c r="C29" s="72">
        <v>944595.78</v>
      </c>
      <c r="D29" s="72">
        <v>1646979.65</v>
      </c>
      <c r="E29" s="71">
        <v>1798181.2</v>
      </c>
      <c r="F29" s="76" t="e">
        <f t="shared" si="0"/>
        <v>#VALUE!</v>
      </c>
      <c r="G29" s="76">
        <f t="shared" si="1"/>
        <v>109.18053541220137</v>
      </c>
    </row>
    <row r="30" spans="1:7" ht="15" customHeight="1">
      <c r="A30" s="70" t="s">
        <v>268</v>
      </c>
      <c r="B30" s="71"/>
      <c r="C30" s="72"/>
      <c r="D30" s="72">
        <v>19781.68</v>
      </c>
      <c r="E30" s="71">
        <v>17570.78</v>
      </c>
      <c r="F30" s="76"/>
      <c r="G30" s="76">
        <f t="shared" si="1"/>
        <v>88.82349729648847</v>
      </c>
    </row>
    <row r="31" spans="1:7" ht="15" customHeight="1">
      <c r="A31" s="70" t="s">
        <v>10</v>
      </c>
      <c r="B31" s="71">
        <v>0</v>
      </c>
      <c r="C31" s="72">
        <v>0</v>
      </c>
      <c r="D31" s="72">
        <v>42248.2</v>
      </c>
      <c r="E31" s="71">
        <v>42248.2</v>
      </c>
      <c r="F31" s="76">
        <v>0</v>
      </c>
      <c r="G31" s="76">
        <v>0</v>
      </c>
    </row>
    <row r="32" spans="1:7" ht="15" customHeight="1">
      <c r="A32" s="70" t="s">
        <v>11</v>
      </c>
      <c r="B32" s="71">
        <v>0</v>
      </c>
      <c r="C32" s="72">
        <v>1327.23</v>
      </c>
      <c r="D32" s="72">
        <v>300</v>
      </c>
      <c r="E32" s="71">
        <v>0</v>
      </c>
      <c r="F32" s="76">
        <v>0</v>
      </c>
      <c r="G32" s="76">
        <f t="shared" si="1"/>
        <v>0</v>
      </c>
    </row>
    <row r="33" spans="1:7" ht="19.5" customHeight="1">
      <c r="A33" s="73" t="s">
        <v>13</v>
      </c>
      <c r="B33" s="71">
        <v>1701607.8</v>
      </c>
      <c r="C33" s="71">
        <f>SUM(C22:C32)</f>
        <v>1031116.37</v>
      </c>
      <c r="D33" s="71">
        <f>SUM(D22:D32)</f>
        <v>2096501.13</v>
      </c>
      <c r="E33" s="71">
        <f>SUM(E22:E32)</f>
        <v>2091480.98</v>
      </c>
      <c r="F33" s="76">
        <f t="shared" si="0"/>
        <v>122.91204706513452</v>
      </c>
      <c r="G33" s="76">
        <f t="shared" si="1"/>
        <v>99.76054627740649</v>
      </c>
    </row>
  </sheetData>
  <sheetProtection/>
  <mergeCells count="3">
    <mergeCell ref="A3:F3"/>
    <mergeCell ref="A19:E19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88"/>
  <sheetViews>
    <sheetView zoomScalePageLayoutView="0" workbookViewId="0" topLeftCell="A127">
      <selection activeCell="C10" sqref="C10"/>
    </sheetView>
  </sheetViews>
  <sheetFormatPr defaultColWidth="9.140625" defaultRowHeight="12.75"/>
  <cols>
    <col min="1" max="1" width="39.8515625" style="0" customWidth="1"/>
    <col min="2" max="2" width="14.00390625" style="42" customWidth="1"/>
    <col min="3" max="3" width="18.140625" style="42" customWidth="1"/>
    <col min="4" max="4" width="18.421875" style="42" customWidth="1"/>
    <col min="5" max="5" width="16.140625" style="0" customWidth="1"/>
    <col min="6" max="6" width="11.421875" style="0" bestFit="1" customWidth="1"/>
    <col min="9" max="10" width="11.28125" style="0" bestFit="1" customWidth="1"/>
    <col min="11" max="11" width="9.8515625" style="0" bestFit="1" customWidth="1"/>
    <col min="12" max="15" width="11.28125" style="0" bestFit="1" customWidth="1"/>
  </cols>
  <sheetData>
    <row r="1" spans="1:6" ht="36" customHeight="1" thickBot="1">
      <c r="A1" s="171" t="s">
        <v>207</v>
      </c>
      <c r="B1" s="172"/>
      <c r="C1" s="172"/>
      <c r="D1" s="172"/>
      <c r="E1" s="172"/>
      <c r="F1" s="173"/>
    </row>
    <row r="2" spans="1:6" ht="33.75" customHeight="1">
      <c r="A2" s="6" t="s">
        <v>2</v>
      </c>
      <c r="B2" s="108" t="s">
        <v>168</v>
      </c>
      <c r="C2" s="118" t="s">
        <v>169</v>
      </c>
      <c r="D2" s="121" t="s">
        <v>170</v>
      </c>
      <c r="E2" s="7" t="s">
        <v>171</v>
      </c>
      <c r="F2" s="8" t="s">
        <v>14</v>
      </c>
    </row>
    <row r="3" spans="1:6" ht="12" customHeight="1">
      <c r="A3" s="9">
        <v>1</v>
      </c>
      <c r="B3" s="109">
        <v>2</v>
      </c>
      <c r="C3" s="119">
        <v>2</v>
      </c>
      <c r="D3" s="122">
        <v>3</v>
      </c>
      <c r="E3" s="10">
        <v>4</v>
      </c>
      <c r="F3" s="10">
        <v>5</v>
      </c>
    </row>
    <row r="4" spans="1:6" ht="28.5" customHeight="1">
      <c r="A4" s="61" t="s">
        <v>208</v>
      </c>
      <c r="B4" s="62">
        <v>1706576.93</v>
      </c>
      <c r="C4" s="62">
        <f>SUM(C5+C45+C51)</f>
        <v>1617082.5</v>
      </c>
      <c r="D4" s="62">
        <v>2096521.13</v>
      </c>
      <c r="E4" s="62">
        <v>2091480.98</v>
      </c>
      <c r="F4" s="63">
        <f>E4/D4*100</f>
        <v>99.75959460041311</v>
      </c>
    </row>
    <row r="5" spans="1:6" ht="23.25" customHeight="1">
      <c r="A5" s="36" t="s">
        <v>209</v>
      </c>
      <c r="B5" s="126">
        <v>157574.68</v>
      </c>
      <c r="C5" s="126">
        <v>159082.5</v>
      </c>
      <c r="D5" s="126">
        <f>SUM(D7)</f>
        <v>250362.53</v>
      </c>
      <c r="E5" s="126">
        <f>SUM(E7)</f>
        <v>195405.89</v>
      </c>
      <c r="F5" s="37">
        <f>E5/D5*100</f>
        <v>78.04917532987065</v>
      </c>
    </row>
    <row r="6" spans="1:6" ht="24.75" customHeight="1">
      <c r="A6" s="3" t="s">
        <v>210</v>
      </c>
      <c r="B6" s="25"/>
      <c r="C6" s="115"/>
      <c r="D6" s="111"/>
      <c r="E6" s="4"/>
      <c r="F6" s="26"/>
    </row>
    <row r="7" spans="1:6" ht="25.5" customHeight="1">
      <c r="A7" s="33" t="s">
        <v>15</v>
      </c>
      <c r="B7" s="34">
        <v>157574.68</v>
      </c>
      <c r="C7" s="34">
        <v>159082.5</v>
      </c>
      <c r="D7" s="34">
        <v>250362.53</v>
      </c>
      <c r="E7" s="34">
        <v>195405.89</v>
      </c>
      <c r="F7" s="35">
        <f>E7/D7*100</f>
        <v>78.04917532987065</v>
      </c>
    </row>
    <row r="8" spans="1:6" ht="12" customHeight="1">
      <c r="A8" s="3" t="s">
        <v>16</v>
      </c>
      <c r="B8" s="43"/>
      <c r="C8" s="43"/>
      <c r="D8" s="111"/>
      <c r="E8" s="15"/>
      <c r="F8" s="31"/>
    </row>
    <row r="9" spans="1:25" s="42" customFormat="1" ht="12" customHeight="1">
      <c r="A9" s="41" t="s">
        <v>17</v>
      </c>
      <c r="B9" s="43">
        <v>2766.4</v>
      </c>
      <c r="C9" s="43">
        <v>3500</v>
      </c>
      <c r="D9" s="43">
        <v>3054.54</v>
      </c>
      <c r="E9" s="43">
        <v>5030.45</v>
      </c>
      <c r="F9" s="31">
        <f>E9/D9*100</f>
        <v>164.68764527555703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2" customFormat="1" ht="12" customHeight="1">
      <c r="A10" s="41" t="s">
        <v>18</v>
      </c>
      <c r="B10" s="43">
        <v>302.61</v>
      </c>
      <c r="C10" s="43">
        <v>600</v>
      </c>
      <c r="D10" s="43">
        <v>373.61</v>
      </c>
      <c r="E10" s="43">
        <v>373.61</v>
      </c>
      <c r="F10" s="31">
        <f>E10/D10*100</f>
        <v>100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42" customFormat="1" ht="12" customHeight="1">
      <c r="A11" s="41" t="s">
        <v>61</v>
      </c>
      <c r="B11" s="43">
        <v>619.15</v>
      </c>
      <c r="C11" s="43">
        <v>300</v>
      </c>
      <c r="D11" s="43">
        <v>821.85</v>
      </c>
      <c r="E11" s="43">
        <v>821.85</v>
      </c>
      <c r="F11" s="31">
        <f>E11/D11*100</f>
        <v>100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6" ht="12" customHeight="1">
      <c r="A12" s="3" t="s">
        <v>19</v>
      </c>
      <c r="B12" s="43"/>
      <c r="C12" s="43"/>
      <c r="D12" s="43"/>
      <c r="E12" s="15"/>
      <c r="F12" s="31"/>
    </row>
    <row r="13" spans="1:25" s="42" customFormat="1" ht="12" customHeight="1">
      <c r="A13" s="41" t="s">
        <v>20</v>
      </c>
      <c r="B13" s="43">
        <v>9716.58</v>
      </c>
      <c r="C13" s="43">
        <v>7500</v>
      </c>
      <c r="D13" s="43">
        <v>4517.18</v>
      </c>
      <c r="E13" s="43">
        <v>4517.18</v>
      </c>
      <c r="F13" s="31">
        <f aca="true" t="shared" si="0" ref="F13:F19">E13/D13*100</f>
        <v>100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6" ht="12" customHeight="1">
      <c r="A14" s="14" t="s">
        <v>21</v>
      </c>
      <c r="B14" s="43">
        <v>91.16</v>
      </c>
      <c r="C14" s="43">
        <v>400</v>
      </c>
      <c r="D14" s="43">
        <v>356.38</v>
      </c>
      <c r="E14" s="15">
        <v>356.38</v>
      </c>
      <c r="F14" s="31">
        <f t="shared" si="0"/>
        <v>100</v>
      </c>
    </row>
    <row r="15" spans="1:13" ht="12" customHeight="1">
      <c r="A15" s="14" t="s">
        <v>22</v>
      </c>
      <c r="B15" s="43">
        <v>35448.34</v>
      </c>
      <c r="C15" s="43">
        <v>13000</v>
      </c>
      <c r="D15" s="43">
        <v>10500</v>
      </c>
      <c r="E15" s="15">
        <v>10500</v>
      </c>
      <c r="F15" s="31">
        <f t="shared" si="0"/>
        <v>100</v>
      </c>
      <c r="L15" s="30"/>
      <c r="M15" s="30"/>
    </row>
    <row r="16" spans="1:13" ht="12" customHeight="1">
      <c r="A16" s="14" t="s">
        <v>211</v>
      </c>
      <c r="B16" s="43"/>
      <c r="C16" s="43">
        <v>25500</v>
      </c>
      <c r="D16" s="43">
        <v>23675.48</v>
      </c>
      <c r="E16" s="15">
        <v>21664.48</v>
      </c>
      <c r="F16" s="31">
        <f t="shared" si="0"/>
        <v>91.50598002659291</v>
      </c>
      <c r="L16" s="30"/>
      <c r="M16" s="30"/>
    </row>
    <row r="17" spans="1:11" ht="12" customHeight="1">
      <c r="A17" s="14" t="s">
        <v>23</v>
      </c>
      <c r="B17" s="43">
        <v>450.08</v>
      </c>
      <c r="C17" s="43">
        <v>500</v>
      </c>
      <c r="D17" s="43">
        <v>387.36</v>
      </c>
      <c r="E17" s="15">
        <v>361</v>
      </c>
      <c r="F17" s="31">
        <f t="shared" si="0"/>
        <v>93.19496076001653</v>
      </c>
      <c r="K17" s="30"/>
    </row>
    <row r="18" spans="1:15" ht="12" customHeight="1">
      <c r="A18" s="14" t="s">
        <v>24</v>
      </c>
      <c r="B18" s="43">
        <v>730.81</v>
      </c>
      <c r="C18" s="43">
        <v>700</v>
      </c>
      <c r="D18" s="43">
        <v>103.67</v>
      </c>
      <c r="E18" s="15">
        <v>103.67</v>
      </c>
      <c r="F18" s="31">
        <f t="shared" si="0"/>
        <v>100</v>
      </c>
      <c r="L18" s="30"/>
      <c r="M18" s="30"/>
      <c r="N18" s="30"/>
      <c r="O18" s="30"/>
    </row>
    <row r="19" spans="1:10" ht="12" customHeight="1">
      <c r="A19" s="14" t="s">
        <v>62</v>
      </c>
      <c r="B19" s="43">
        <v>1192.33</v>
      </c>
      <c r="C19" s="43">
        <v>1350</v>
      </c>
      <c r="D19" s="43">
        <v>878.62</v>
      </c>
      <c r="E19" s="15">
        <v>0</v>
      </c>
      <c r="F19" s="31">
        <f t="shared" si="0"/>
        <v>0</v>
      </c>
      <c r="J19" s="30"/>
    </row>
    <row r="20" spans="1:9" ht="12" customHeight="1">
      <c r="A20" s="3" t="s">
        <v>25</v>
      </c>
      <c r="B20" s="43"/>
      <c r="C20" s="43"/>
      <c r="D20" s="43"/>
      <c r="E20" s="15"/>
      <c r="F20" s="31"/>
      <c r="I20" s="30"/>
    </row>
    <row r="21" spans="1:6" ht="12" customHeight="1">
      <c r="A21" s="14" t="s">
        <v>26</v>
      </c>
      <c r="B21" s="43">
        <v>1678.48</v>
      </c>
      <c r="C21" s="43">
        <v>2000</v>
      </c>
      <c r="D21" s="43">
        <v>1091.52</v>
      </c>
      <c r="E21" s="15">
        <v>1499.68</v>
      </c>
      <c r="F21" s="31">
        <f>E21/D21*100</f>
        <v>137.39372618000587</v>
      </c>
    </row>
    <row r="22" spans="1:10" ht="12" customHeight="1">
      <c r="A22" s="41" t="s">
        <v>27</v>
      </c>
      <c r="B22" s="43">
        <v>7565.13</v>
      </c>
      <c r="C22" s="43">
        <v>4000</v>
      </c>
      <c r="D22" s="43">
        <v>827.67</v>
      </c>
      <c r="E22" s="15">
        <v>580.82</v>
      </c>
      <c r="F22" s="31">
        <f>E22/D22*100</f>
        <v>70.17531141638577</v>
      </c>
      <c r="I22" s="30"/>
      <c r="J22" s="30"/>
    </row>
    <row r="23" spans="1:11" ht="12" customHeight="1">
      <c r="A23" s="14" t="s">
        <v>28</v>
      </c>
      <c r="B23" s="43">
        <v>12114.55</v>
      </c>
      <c r="C23" s="43">
        <v>11600</v>
      </c>
      <c r="D23" s="43">
        <v>9051.81</v>
      </c>
      <c r="E23" s="43">
        <v>9066.93</v>
      </c>
      <c r="F23" s="31">
        <f aca="true" t="shared" si="1" ref="F23:F28">E23/D23*100</f>
        <v>100.16703841552132</v>
      </c>
      <c r="K23" s="30"/>
    </row>
    <row r="24" spans="1:11" ht="12" customHeight="1">
      <c r="A24" s="41" t="s">
        <v>29</v>
      </c>
      <c r="B24" s="43">
        <v>78704.63</v>
      </c>
      <c r="C24" s="43">
        <v>80000</v>
      </c>
      <c r="D24" s="43">
        <v>90721.67</v>
      </c>
      <c r="E24" s="15">
        <v>97655.88</v>
      </c>
      <c r="F24" s="31">
        <f t="shared" si="1"/>
        <v>107.64338883973367</v>
      </c>
      <c r="K24" s="30"/>
    </row>
    <row r="25" spans="1:11" ht="12" customHeight="1">
      <c r="A25" s="41" t="s">
        <v>30</v>
      </c>
      <c r="B25" s="43">
        <v>5746.9</v>
      </c>
      <c r="C25" s="43">
        <v>3000</v>
      </c>
      <c r="D25" s="43">
        <v>3899.06</v>
      </c>
      <c r="E25" s="15">
        <v>119.06</v>
      </c>
      <c r="F25" s="31">
        <v>3.05</v>
      </c>
      <c r="J25" s="30"/>
      <c r="K25" s="30"/>
    </row>
    <row r="26" spans="1:11" ht="12" customHeight="1">
      <c r="A26" s="41" t="s">
        <v>31</v>
      </c>
      <c r="B26" s="43">
        <v>0</v>
      </c>
      <c r="C26" s="43">
        <v>500</v>
      </c>
      <c r="D26" s="43">
        <v>1118.75</v>
      </c>
      <c r="E26" s="15">
        <v>136.9</v>
      </c>
      <c r="F26" s="31">
        <v>12.24</v>
      </c>
      <c r="K26" s="30"/>
    </row>
    <row r="27" spans="1:11" ht="12" customHeight="1">
      <c r="A27" s="41" t="s">
        <v>32</v>
      </c>
      <c r="B27" s="43">
        <v>1975.89</v>
      </c>
      <c r="C27" s="43">
        <v>2400</v>
      </c>
      <c r="D27" s="43">
        <v>1999.61</v>
      </c>
      <c r="E27" s="43">
        <v>1999.61</v>
      </c>
      <c r="F27" s="31">
        <f t="shared" si="1"/>
        <v>100</v>
      </c>
      <c r="K27" s="30"/>
    </row>
    <row r="28" spans="1:12" ht="12" customHeight="1">
      <c r="A28" s="41" t="s">
        <v>33</v>
      </c>
      <c r="B28" s="43">
        <v>0</v>
      </c>
      <c r="C28" s="43">
        <v>300</v>
      </c>
      <c r="D28" s="43">
        <v>1014.6</v>
      </c>
      <c r="E28" s="15">
        <v>574.9</v>
      </c>
      <c r="F28" s="31">
        <f t="shared" si="1"/>
        <v>56.66272422629607</v>
      </c>
      <c r="L28" s="30"/>
    </row>
    <row r="29" spans="1:11" ht="12" customHeight="1">
      <c r="A29" s="18" t="s">
        <v>34</v>
      </c>
      <c r="B29" s="43"/>
      <c r="C29" s="43"/>
      <c r="D29" s="43"/>
      <c r="E29" s="15"/>
      <c r="F29" s="31"/>
      <c r="K29" s="30"/>
    </row>
    <row r="30" spans="1:6" ht="12" customHeight="1">
      <c r="A30" s="41" t="s">
        <v>35</v>
      </c>
      <c r="B30" s="43">
        <v>625.22</v>
      </c>
      <c r="C30" s="43">
        <v>700</v>
      </c>
      <c r="D30" s="43">
        <v>161.25</v>
      </c>
      <c r="E30" s="15">
        <v>161.25</v>
      </c>
      <c r="F30" s="31">
        <f>E30/D30*100</f>
        <v>100</v>
      </c>
    </row>
    <row r="31" spans="1:9" ht="12" customHeight="1">
      <c r="A31" s="41" t="s">
        <v>36</v>
      </c>
      <c r="B31" s="43">
        <v>1391.29</v>
      </c>
      <c r="C31" s="43">
        <v>500</v>
      </c>
      <c r="D31" s="43">
        <v>387.51</v>
      </c>
      <c r="E31" s="15">
        <v>234.62</v>
      </c>
      <c r="F31" s="31">
        <f>E31/D31*100</f>
        <v>60.545534308792035</v>
      </c>
      <c r="I31" s="30"/>
    </row>
    <row r="32" spans="1:6" ht="12" customHeight="1">
      <c r="A32" s="41" t="s">
        <v>37</v>
      </c>
      <c r="B32" s="43">
        <v>238.09</v>
      </c>
      <c r="C32" s="43">
        <v>300</v>
      </c>
      <c r="D32" s="43">
        <v>266.09</v>
      </c>
      <c r="E32" s="15">
        <v>163.09</v>
      </c>
      <c r="F32" s="31">
        <f>E32/D32*100</f>
        <v>61.291292419857946</v>
      </c>
    </row>
    <row r="33" spans="1:6" ht="12" customHeight="1">
      <c r="A33" s="41" t="s">
        <v>38</v>
      </c>
      <c r="B33" s="43" t="s">
        <v>271</v>
      </c>
      <c r="C33" s="43">
        <v>432.5</v>
      </c>
      <c r="D33" s="43">
        <v>131.63</v>
      </c>
      <c r="E33" s="15">
        <v>292.21</v>
      </c>
      <c r="F33" s="31">
        <f>E33/D33*100</f>
        <v>221.9934665349844</v>
      </c>
    </row>
    <row r="34" spans="1:10" ht="12" customHeight="1">
      <c r="A34" s="36" t="s">
        <v>235</v>
      </c>
      <c r="B34" s="127">
        <f>SUM(B37:B39)</f>
        <v>0</v>
      </c>
      <c r="C34" s="127">
        <f>SUM(C37:C39)</f>
        <v>0</v>
      </c>
      <c r="D34" s="127">
        <v>85420.84</v>
      </c>
      <c r="E34" s="127">
        <f>SUM(E37:E39)</f>
        <v>0</v>
      </c>
      <c r="F34" s="145">
        <v>0</v>
      </c>
      <c r="I34" s="30"/>
      <c r="J34" s="30"/>
    </row>
    <row r="35" spans="1:6" ht="16.5" customHeight="1">
      <c r="A35" s="33" t="s">
        <v>236</v>
      </c>
      <c r="B35" s="38">
        <f>SUM(B36:B39)</f>
        <v>0</v>
      </c>
      <c r="C35" s="34">
        <v>0</v>
      </c>
      <c r="D35" s="34">
        <f>SUM(D36:D39)</f>
        <v>85420.84</v>
      </c>
      <c r="E35" s="34">
        <f>SUM(E36:E39)</f>
        <v>0</v>
      </c>
      <c r="F35" s="146">
        <v>0</v>
      </c>
    </row>
    <row r="36" spans="1:12" ht="27.75" customHeight="1">
      <c r="A36" s="14" t="s">
        <v>237</v>
      </c>
      <c r="B36" s="32"/>
      <c r="C36" s="19"/>
      <c r="D36" s="19">
        <v>20390.8</v>
      </c>
      <c r="E36" s="19">
        <v>0</v>
      </c>
      <c r="F36" s="31"/>
      <c r="L36" s="30"/>
    </row>
    <row r="37" spans="1:12" ht="25.5" customHeight="1">
      <c r="A37" s="41" t="s">
        <v>238</v>
      </c>
      <c r="B37" s="32">
        <v>0</v>
      </c>
      <c r="C37" s="19">
        <v>0</v>
      </c>
      <c r="D37" s="19">
        <v>1975.91</v>
      </c>
      <c r="E37" s="19">
        <v>0</v>
      </c>
      <c r="F37" s="31">
        <v>0</v>
      </c>
      <c r="L37" s="30"/>
    </row>
    <row r="38" spans="1:6" ht="12" customHeight="1">
      <c r="A38" s="41" t="s">
        <v>239</v>
      </c>
      <c r="B38" s="32"/>
      <c r="C38" s="19"/>
      <c r="D38" s="19">
        <v>4026.55</v>
      </c>
      <c r="E38" s="13">
        <v>0</v>
      </c>
      <c r="F38" s="31"/>
    </row>
    <row r="39" spans="1:6" ht="12" customHeight="1">
      <c r="A39" s="14" t="s">
        <v>240</v>
      </c>
      <c r="B39" s="32">
        <v>0</v>
      </c>
      <c r="C39" s="19">
        <v>0</v>
      </c>
      <c r="D39" s="19">
        <v>59027.58</v>
      </c>
      <c r="E39" s="13">
        <v>0</v>
      </c>
      <c r="F39" s="31">
        <v>0</v>
      </c>
    </row>
    <row r="40" spans="1:6" ht="12" customHeight="1">
      <c r="A40" s="41"/>
      <c r="B40" s="43"/>
      <c r="C40" s="43"/>
      <c r="D40" s="43"/>
      <c r="E40" s="15"/>
      <c r="F40" s="31"/>
    </row>
    <row r="41" spans="1:10" ht="12" customHeight="1">
      <c r="A41" s="36" t="s">
        <v>242</v>
      </c>
      <c r="B41" s="127">
        <f>SUM(B43:B45)</f>
        <v>2904.15</v>
      </c>
      <c r="C41" s="127">
        <f>SUM(C43:C45)</f>
        <v>0</v>
      </c>
      <c r="D41" s="127">
        <v>334.59</v>
      </c>
      <c r="E41" s="127">
        <v>329.22</v>
      </c>
      <c r="F41" s="145">
        <v>98.4</v>
      </c>
      <c r="I41" s="30"/>
      <c r="J41" s="30"/>
    </row>
    <row r="42" spans="1:6" ht="16.5" customHeight="1">
      <c r="A42" s="33" t="s">
        <v>15</v>
      </c>
      <c r="B42" s="38">
        <f>SUM(B43:B45)</f>
        <v>2904.15</v>
      </c>
      <c r="C42" s="34">
        <v>0</v>
      </c>
      <c r="D42" s="34"/>
      <c r="E42" s="34"/>
      <c r="F42" s="146"/>
    </row>
    <row r="43" spans="1:12" ht="25.5" customHeight="1">
      <c r="A43" s="41" t="s">
        <v>226</v>
      </c>
      <c r="B43" s="32">
        <v>0</v>
      </c>
      <c r="C43" s="19">
        <v>0</v>
      </c>
      <c r="D43" s="19">
        <v>334.59</v>
      </c>
      <c r="E43" s="19">
        <v>329.22</v>
      </c>
      <c r="F43" s="31">
        <v>98.4</v>
      </c>
      <c r="L43" s="30"/>
    </row>
    <row r="44" spans="1:6" ht="12" customHeight="1">
      <c r="A44" s="41"/>
      <c r="B44" s="43"/>
      <c r="C44" s="43"/>
      <c r="D44" s="43"/>
      <c r="E44" s="15"/>
      <c r="F44" s="31"/>
    </row>
    <row r="45" spans="1:10" ht="12" customHeight="1">
      <c r="A45" s="36" t="s">
        <v>241</v>
      </c>
      <c r="B45" s="127">
        <f>SUM(B48:B50)</f>
        <v>2904.15</v>
      </c>
      <c r="C45" s="127">
        <f>SUM(C48:C50)</f>
        <v>0</v>
      </c>
      <c r="D45" s="127">
        <f>SUM(D48:D50)</f>
        <v>14313.68</v>
      </c>
      <c r="E45" s="127">
        <f>SUM(E48:E50)</f>
        <v>7767.5</v>
      </c>
      <c r="F45" s="145">
        <v>0</v>
      </c>
      <c r="I45" s="30"/>
      <c r="J45" s="30"/>
    </row>
    <row r="46" spans="1:6" ht="16.5" customHeight="1">
      <c r="A46" s="33" t="s">
        <v>15</v>
      </c>
      <c r="B46" s="38">
        <f>SUM(B47:B50)</f>
        <v>2904.15</v>
      </c>
      <c r="C46" s="34">
        <v>0</v>
      </c>
      <c r="D46" s="34">
        <f>SUM(D47:D50)</f>
        <v>14313.68</v>
      </c>
      <c r="E46" s="34">
        <f>SUM(E47:E50)</f>
        <v>7767.5</v>
      </c>
      <c r="F46" s="146">
        <v>54.27</v>
      </c>
    </row>
    <row r="47" spans="1:12" ht="27.75" customHeight="1">
      <c r="A47" s="3" t="s">
        <v>25</v>
      </c>
      <c r="B47" s="32"/>
      <c r="C47" s="19"/>
      <c r="D47" s="19"/>
      <c r="E47" s="19"/>
      <c r="F47" s="31"/>
      <c r="L47" s="30"/>
    </row>
    <row r="48" spans="1:12" ht="25.5" customHeight="1">
      <c r="A48" s="41" t="s">
        <v>27</v>
      </c>
      <c r="B48" s="32">
        <v>0</v>
      </c>
      <c r="C48" s="19">
        <v>0</v>
      </c>
      <c r="D48" s="19">
        <v>14313.68</v>
      </c>
      <c r="E48" s="19">
        <v>7767.5</v>
      </c>
      <c r="F48" s="31">
        <v>54.27</v>
      </c>
      <c r="L48" s="30"/>
    </row>
    <row r="49" spans="1:6" ht="12" customHeight="1">
      <c r="A49" s="41" t="s">
        <v>272</v>
      </c>
      <c r="B49" s="32">
        <v>2904.15</v>
      </c>
      <c r="C49" s="19">
        <v>0</v>
      </c>
      <c r="D49" s="19">
        <v>0</v>
      </c>
      <c r="E49" s="13">
        <v>0</v>
      </c>
      <c r="F49" s="31"/>
    </row>
    <row r="50" spans="1:6" ht="12" customHeight="1">
      <c r="A50" s="14"/>
      <c r="B50" s="32"/>
      <c r="C50" s="19"/>
      <c r="D50" s="19"/>
      <c r="E50" s="13"/>
      <c r="F50" s="31"/>
    </row>
    <row r="51" spans="1:6" ht="12" customHeight="1">
      <c r="A51" s="36" t="s">
        <v>54</v>
      </c>
      <c r="B51" s="126">
        <f>SUM(B53:B61)</f>
        <v>1480605.7</v>
      </c>
      <c r="C51" s="126">
        <f>SUM(C54:C61)</f>
        <v>1458000</v>
      </c>
      <c r="D51" s="126">
        <f>SUM(D54:D61)</f>
        <v>1458000</v>
      </c>
      <c r="E51" s="126">
        <f>SUM(E54:E61)</f>
        <v>1641245.2200000002</v>
      </c>
      <c r="F51" s="145">
        <f>E51/D51*100</f>
        <v>112.56825925925926</v>
      </c>
    </row>
    <row r="52" spans="1:6" ht="12" customHeight="1">
      <c r="A52" s="33" t="s">
        <v>55</v>
      </c>
      <c r="B52" s="34">
        <f>SUM(B54:B61)</f>
        <v>1480605.7</v>
      </c>
      <c r="C52" s="34">
        <f>SUM(C54:C61)</f>
        <v>1458000</v>
      </c>
      <c r="D52" s="34">
        <f>SUM(D54:D61)</f>
        <v>1458000</v>
      </c>
      <c r="E52" s="34">
        <f>SUM(E54:E61)</f>
        <v>1641245.2200000002</v>
      </c>
      <c r="F52" s="146">
        <f>E52/D52*100</f>
        <v>112.56825925925926</v>
      </c>
    </row>
    <row r="53" spans="1:15" ht="26.25" customHeight="1">
      <c r="A53" s="3" t="s">
        <v>47</v>
      </c>
      <c r="B53" s="20"/>
      <c r="C53" s="19"/>
      <c r="D53" s="19"/>
      <c r="E53" s="17"/>
      <c r="F53" s="31"/>
      <c r="L53" s="30"/>
      <c r="M53" s="30"/>
      <c r="N53" s="30"/>
      <c r="O53" s="30"/>
    </row>
    <row r="54" spans="1:12" ht="13.5" customHeight="1">
      <c r="A54" s="41" t="s">
        <v>56</v>
      </c>
      <c r="B54" s="32">
        <v>1184009.23</v>
      </c>
      <c r="C54" s="19">
        <v>1100000</v>
      </c>
      <c r="D54" s="19">
        <v>1100000</v>
      </c>
      <c r="E54" s="32">
        <v>1296462.24</v>
      </c>
      <c r="F54" s="31">
        <f>E54/D54*100</f>
        <v>117.86020363636362</v>
      </c>
      <c r="L54" s="30"/>
    </row>
    <row r="55" spans="1:12" ht="12" customHeight="1">
      <c r="A55" s="18" t="s">
        <v>43</v>
      </c>
      <c r="B55" s="32"/>
      <c r="C55" s="19"/>
      <c r="D55" s="19"/>
      <c r="E55" s="32"/>
      <c r="F55" s="31"/>
      <c r="L55" s="30"/>
    </row>
    <row r="56" spans="1:25" s="42" customFormat="1" ht="12" customHeight="1">
      <c r="A56" s="41" t="s">
        <v>44</v>
      </c>
      <c r="B56" s="32">
        <v>44460.46</v>
      </c>
      <c r="C56" s="19">
        <v>55000</v>
      </c>
      <c r="D56" s="19">
        <v>55000</v>
      </c>
      <c r="E56" s="32">
        <v>38335.79</v>
      </c>
      <c r="F56" s="31">
        <f>E56/D56*100</f>
        <v>69.70143636363636</v>
      </c>
      <c r="G56"/>
      <c r="H56"/>
      <c r="I56"/>
      <c r="J56"/>
      <c r="K56"/>
      <c r="L56" s="30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42" customFormat="1" ht="12" customHeight="1">
      <c r="A57" s="18" t="s">
        <v>57</v>
      </c>
      <c r="B57" s="32"/>
      <c r="C57" s="19"/>
      <c r="D57" s="19"/>
      <c r="E57" s="32"/>
      <c r="F57" s="31"/>
      <c r="G57"/>
      <c r="H57"/>
      <c r="I57"/>
      <c r="J57"/>
      <c r="K57"/>
      <c r="L57" s="30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42" customFormat="1" ht="12" customHeight="1">
      <c r="A58" s="41" t="s">
        <v>58</v>
      </c>
      <c r="B58" s="32">
        <v>195361.54</v>
      </c>
      <c r="C58" s="19">
        <v>220000</v>
      </c>
      <c r="D58" s="19">
        <v>220000</v>
      </c>
      <c r="E58" s="32">
        <v>217934.85</v>
      </c>
      <c r="F58" s="31">
        <f>E58/D58*100</f>
        <v>99.06129545454546</v>
      </c>
      <c r="G58"/>
      <c r="H58"/>
      <c r="I58"/>
      <c r="J58"/>
      <c r="K58"/>
      <c r="L58" s="30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42" customFormat="1" ht="12" customHeight="1">
      <c r="A59" s="18" t="s">
        <v>212</v>
      </c>
      <c r="B59" s="32">
        <v>53313.72</v>
      </c>
      <c r="C59" s="19">
        <v>80000</v>
      </c>
      <c r="D59" s="19">
        <v>80000</v>
      </c>
      <c r="E59" s="32">
        <v>84343.88</v>
      </c>
      <c r="F59" s="31">
        <v>105.43</v>
      </c>
      <c r="G59"/>
      <c r="H59"/>
      <c r="I59"/>
      <c r="J59"/>
      <c r="K59"/>
      <c r="L59" s="30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42" customFormat="1" ht="12" customHeight="1">
      <c r="A60" s="3" t="s">
        <v>59</v>
      </c>
      <c r="B60" s="32"/>
      <c r="C60" s="19"/>
      <c r="D60" s="19"/>
      <c r="E60" s="17"/>
      <c r="F60" s="31"/>
      <c r="G60"/>
      <c r="H60"/>
      <c r="I60"/>
      <c r="J60"/>
      <c r="K60"/>
      <c r="L60" s="3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42" customFormat="1" ht="12" customHeight="1">
      <c r="A61" s="41" t="s">
        <v>60</v>
      </c>
      <c r="B61" s="32">
        <v>3460.75</v>
      </c>
      <c r="C61" s="19">
        <v>3000</v>
      </c>
      <c r="D61" s="19">
        <v>3000</v>
      </c>
      <c r="E61" s="32">
        <v>4168.46</v>
      </c>
      <c r="F61" s="31">
        <f>E61/D61*100</f>
        <v>138.94866666666667</v>
      </c>
      <c r="G61"/>
      <c r="H61"/>
      <c r="I61"/>
      <c r="J61"/>
      <c r="K61"/>
      <c r="L61" s="30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12" ht="12" customHeight="1">
      <c r="A62" s="64" t="s">
        <v>213</v>
      </c>
      <c r="B62" s="65">
        <v>4257.94</v>
      </c>
      <c r="C62" s="65">
        <v>0</v>
      </c>
      <c r="D62" s="65">
        <v>4048</v>
      </c>
      <c r="E62" s="65">
        <v>4036.18</v>
      </c>
      <c r="F62" s="147">
        <f>E62/D62*100</f>
        <v>99.70800395256917</v>
      </c>
      <c r="L62" s="30"/>
    </row>
    <row r="63" spans="1:25" s="42" customFormat="1" ht="12" customHeight="1">
      <c r="A63" s="36" t="s">
        <v>214</v>
      </c>
      <c r="B63" s="126"/>
      <c r="C63" s="126">
        <f>SUM(C68:C72)</f>
        <v>0</v>
      </c>
      <c r="D63" s="126">
        <v>4048</v>
      </c>
      <c r="E63" s="126">
        <v>4036.18</v>
      </c>
      <c r="F63" s="145">
        <f>E63/D63*100</f>
        <v>99.70800395256917</v>
      </c>
      <c r="G63"/>
      <c r="H63"/>
      <c r="I63"/>
      <c r="J63"/>
      <c r="K63"/>
      <c r="L63" s="30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42" customFormat="1" ht="27.75" customHeight="1">
      <c r="A64" s="33" t="s">
        <v>39</v>
      </c>
      <c r="B64" s="34"/>
      <c r="C64" s="34">
        <f>SUM(C68:C72)</f>
        <v>0</v>
      </c>
      <c r="D64" s="34">
        <v>4048</v>
      </c>
      <c r="E64" s="34">
        <v>4036.18</v>
      </c>
      <c r="F64" s="40">
        <f>E64/D64*100</f>
        <v>99.70800395256917</v>
      </c>
      <c r="G64"/>
      <c r="H64"/>
      <c r="I64"/>
      <c r="J64"/>
      <c r="K64"/>
      <c r="L64" s="30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42" customFormat="1" ht="15.75" customHeight="1">
      <c r="A65" s="41" t="s">
        <v>56</v>
      </c>
      <c r="B65" s="19">
        <v>2150.11</v>
      </c>
      <c r="C65" s="19">
        <v>0</v>
      </c>
      <c r="D65" s="19">
        <v>2337</v>
      </c>
      <c r="E65" s="19">
        <v>2337</v>
      </c>
      <c r="F65" s="31">
        <v>100</v>
      </c>
      <c r="G65"/>
      <c r="H65"/>
      <c r="I65"/>
      <c r="J65"/>
      <c r="K65"/>
      <c r="L65" s="30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42" customFormat="1" ht="16.5" customHeight="1">
      <c r="A66" s="41" t="s">
        <v>215</v>
      </c>
      <c r="B66" s="19">
        <v>619.18</v>
      </c>
      <c r="C66" s="19">
        <v>0</v>
      </c>
      <c r="D66" s="19">
        <v>450</v>
      </c>
      <c r="E66" s="19">
        <v>438.18</v>
      </c>
      <c r="F66" s="31">
        <v>97.37</v>
      </c>
      <c r="G66"/>
      <c r="H66"/>
      <c r="I66"/>
      <c r="J66"/>
      <c r="K66"/>
      <c r="L66" s="30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12" ht="24" customHeight="1">
      <c r="A67" s="18" t="s">
        <v>19</v>
      </c>
      <c r="B67" s="20"/>
      <c r="C67" s="115"/>
      <c r="D67" s="20"/>
      <c r="E67" s="25"/>
      <c r="F67" s="31"/>
      <c r="L67" s="30"/>
    </row>
    <row r="68" spans="1:6" ht="18" customHeight="1">
      <c r="A68" s="41" t="s">
        <v>20</v>
      </c>
      <c r="B68" s="19">
        <v>199.08</v>
      </c>
      <c r="C68" s="19">
        <v>0</v>
      </c>
      <c r="D68" s="19">
        <v>531</v>
      </c>
      <c r="E68" s="32">
        <v>531</v>
      </c>
      <c r="F68" s="31">
        <v>0</v>
      </c>
    </row>
    <row r="69" spans="1:10" ht="12" customHeight="1">
      <c r="A69" s="18" t="s">
        <v>25</v>
      </c>
      <c r="B69" s="19"/>
      <c r="C69" s="19"/>
      <c r="D69" s="19"/>
      <c r="E69" s="32"/>
      <c r="F69" s="31"/>
      <c r="I69" s="30"/>
      <c r="J69" s="30"/>
    </row>
    <row r="70" spans="1:6" ht="12" customHeight="1">
      <c r="A70" s="41" t="s">
        <v>33</v>
      </c>
      <c r="B70" s="19">
        <v>360.51</v>
      </c>
      <c r="C70" s="19">
        <v>0</v>
      </c>
      <c r="D70" s="19">
        <v>0</v>
      </c>
      <c r="E70" s="32">
        <v>0</v>
      </c>
      <c r="F70" s="31"/>
    </row>
    <row r="71" spans="1:6" ht="12" customHeight="1">
      <c r="A71" s="18" t="s">
        <v>40</v>
      </c>
      <c r="B71" s="32"/>
      <c r="C71" s="19"/>
      <c r="D71" s="19"/>
      <c r="E71" s="13"/>
      <c r="F71" s="31"/>
    </row>
    <row r="72" spans="1:6" ht="12" customHeight="1">
      <c r="A72" s="41" t="s">
        <v>38</v>
      </c>
      <c r="B72" s="19">
        <v>929.06</v>
      </c>
      <c r="C72" s="19">
        <v>0</v>
      </c>
      <c r="D72" s="19">
        <v>730</v>
      </c>
      <c r="E72" s="13">
        <v>730</v>
      </c>
      <c r="F72" s="31">
        <f>E72/D72*100</f>
        <v>100</v>
      </c>
    </row>
    <row r="73" spans="1:25" s="42" customFormat="1" ht="12" customHeight="1">
      <c r="A73" s="36" t="s">
        <v>243</v>
      </c>
      <c r="B73" s="126">
        <v>1161.32</v>
      </c>
      <c r="C73" s="126"/>
      <c r="D73" s="126">
        <v>2252</v>
      </c>
      <c r="E73" s="126">
        <v>2252</v>
      </c>
      <c r="F73" s="145"/>
      <c r="G73"/>
      <c r="H73"/>
      <c r="I73"/>
      <c r="J73"/>
      <c r="K73"/>
      <c r="L73" s="30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42" customFormat="1" ht="27.75" customHeight="1">
      <c r="A74" s="33" t="s">
        <v>39</v>
      </c>
      <c r="B74" s="34"/>
      <c r="C74" s="34"/>
      <c r="D74" s="34"/>
      <c r="E74" s="34"/>
      <c r="F74" s="40"/>
      <c r="G74"/>
      <c r="H74"/>
      <c r="I74"/>
      <c r="J74"/>
      <c r="K74"/>
      <c r="L74" s="30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42" customFormat="1" ht="15.75" customHeight="1">
      <c r="A75" s="41" t="s">
        <v>244</v>
      </c>
      <c r="B75" s="110">
        <v>0</v>
      </c>
      <c r="C75" s="19">
        <v>0</v>
      </c>
      <c r="D75" s="19">
        <v>1877</v>
      </c>
      <c r="E75" s="19">
        <v>1877</v>
      </c>
      <c r="F75" s="31">
        <v>100</v>
      </c>
      <c r="G75"/>
      <c r="H75"/>
      <c r="I75"/>
      <c r="J75"/>
      <c r="K75"/>
      <c r="L75" s="30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42" customFormat="1" ht="16.5" customHeight="1">
      <c r="A76" s="41" t="s">
        <v>245</v>
      </c>
      <c r="B76" s="110">
        <v>1161.32</v>
      </c>
      <c r="C76" s="19">
        <v>0</v>
      </c>
      <c r="D76" s="19">
        <v>375</v>
      </c>
      <c r="E76" s="19">
        <v>375</v>
      </c>
      <c r="F76" s="31">
        <v>100</v>
      </c>
      <c r="G76"/>
      <c r="H76"/>
      <c r="I76"/>
      <c r="J76"/>
      <c r="K76"/>
      <c r="L76" s="30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9" ht="12" customHeight="1">
      <c r="A77" s="36" t="s">
        <v>216</v>
      </c>
      <c r="B77" s="129">
        <f>SUM(B114+B94+B136+B78)</f>
        <v>37767.740000000005</v>
      </c>
      <c r="C77" s="129">
        <f>SUM(C78+C94+C114+C136)</f>
        <v>68200</v>
      </c>
      <c r="D77" s="129">
        <f>SUM(D78+D94+D114+D136)</f>
        <v>77587.88</v>
      </c>
      <c r="E77" s="129">
        <f>SUM(E78+E94+E114+E136)</f>
        <v>41619.12</v>
      </c>
      <c r="F77" s="145">
        <f>E77/D77*100</f>
        <v>53.64126458926317</v>
      </c>
      <c r="I77" s="30"/>
    </row>
    <row r="78" spans="1:10" ht="12" customHeight="1">
      <c r="A78" s="33" t="s">
        <v>42</v>
      </c>
      <c r="B78" s="39">
        <f>SUM(B79:B86)</f>
        <v>3098.1600000000003</v>
      </c>
      <c r="C78" s="39">
        <v>16000</v>
      </c>
      <c r="D78" s="39">
        <f>SUM(D79:D86)</f>
        <v>3700</v>
      </c>
      <c r="E78" s="39">
        <f>SUM(E79:E86)</f>
        <v>1238.0500000000002</v>
      </c>
      <c r="F78" s="40">
        <f>E78/D78*100</f>
        <v>33.46081081081081</v>
      </c>
      <c r="J78" s="30"/>
    </row>
    <row r="79" spans="1:6" ht="24.75" customHeight="1">
      <c r="A79" s="3" t="s">
        <v>16</v>
      </c>
      <c r="B79" s="20"/>
      <c r="C79" s="19"/>
      <c r="D79" s="123"/>
      <c r="E79" s="13"/>
      <c r="F79" s="31"/>
    </row>
    <row r="80" spans="1:6" ht="24.75" customHeight="1">
      <c r="A80" s="14" t="s">
        <v>217</v>
      </c>
      <c r="B80" s="20">
        <v>0</v>
      </c>
      <c r="C80" s="19">
        <v>400</v>
      </c>
      <c r="D80" s="153">
        <v>400</v>
      </c>
      <c r="E80" s="13">
        <v>0</v>
      </c>
      <c r="F80" s="31">
        <v>0</v>
      </c>
    </row>
    <row r="81" spans="1:6" ht="24.75" customHeight="1">
      <c r="A81" s="41" t="s">
        <v>17</v>
      </c>
      <c r="B81" s="112">
        <v>243.94</v>
      </c>
      <c r="C81" s="19">
        <v>400</v>
      </c>
      <c r="D81" s="19">
        <v>600</v>
      </c>
      <c r="E81" s="32">
        <v>1076.39</v>
      </c>
      <c r="F81" s="31">
        <f>E81/D81*100</f>
        <v>179.39833333333334</v>
      </c>
    </row>
    <row r="82" spans="1:6" ht="24.75" customHeight="1">
      <c r="A82" s="18" t="s">
        <v>19</v>
      </c>
      <c r="B82" s="112"/>
      <c r="C82" s="19"/>
      <c r="D82" s="19"/>
      <c r="E82" s="32"/>
      <c r="F82" s="31"/>
    </row>
    <row r="83" spans="1:6" ht="24.75" customHeight="1">
      <c r="A83" s="41" t="s">
        <v>218</v>
      </c>
      <c r="B83" s="112">
        <v>754.94</v>
      </c>
      <c r="C83" s="19">
        <v>500</v>
      </c>
      <c r="D83" s="19">
        <v>300</v>
      </c>
      <c r="E83" s="32">
        <v>0</v>
      </c>
      <c r="F83" s="31">
        <v>0</v>
      </c>
    </row>
    <row r="84" spans="1:6" ht="24.75" customHeight="1">
      <c r="A84" s="41" t="s">
        <v>219</v>
      </c>
      <c r="B84" s="112">
        <v>103.89</v>
      </c>
      <c r="C84" s="19">
        <v>400</v>
      </c>
      <c r="D84" s="19">
        <v>400</v>
      </c>
      <c r="E84" s="32">
        <v>161.66</v>
      </c>
      <c r="F84" s="31">
        <v>40.42</v>
      </c>
    </row>
    <row r="85" spans="1:6" ht="12" customHeight="1">
      <c r="A85" s="3" t="s">
        <v>25</v>
      </c>
      <c r="B85" s="112"/>
      <c r="C85" s="19"/>
      <c r="D85" s="19"/>
      <c r="E85" s="17"/>
      <c r="F85" s="31"/>
    </row>
    <row r="86" spans="1:30" s="42" customFormat="1" ht="12" customHeight="1">
      <c r="A86" s="41" t="s">
        <v>27</v>
      </c>
      <c r="B86" s="112">
        <v>1995.39</v>
      </c>
      <c r="C86" s="19">
        <v>2000</v>
      </c>
      <c r="D86" s="19">
        <v>2000</v>
      </c>
      <c r="E86" s="17">
        <v>0</v>
      </c>
      <c r="F86" s="31">
        <f>E86/D86*100</f>
        <v>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6" s="42" customFormat="1" ht="12" customHeight="1">
      <c r="A87" s="41" t="s">
        <v>220</v>
      </c>
      <c r="B87" s="112">
        <v>1840.53</v>
      </c>
      <c r="C87" s="19">
        <v>2000</v>
      </c>
      <c r="D87" s="19">
        <v>2000</v>
      </c>
      <c r="E87" s="32">
        <v>0</v>
      </c>
      <c r="F87" s="31">
        <v>0</v>
      </c>
    </row>
    <row r="88" spans="1:6" s="42" customFormat="1" ht="12" customHeight="1">
      <c r="A88" s="41" t="s">
        <v>221</v>
      </c>
      <c r="B88" s="112">
        <v>1602.63</v>
      </c>
      <c r="C88" s="19">
        <v>3000</v>
      </c>
      <c r="D88" s="19">
        <v>3000</v>
      </c>
      <c r="E88" s="32">
        <v>0</v>
      </c>
      <c r="F88" s="31">
        <v>0</v>
      </c>
    </row>
    <row r="89" spans="1:6" s="42" customFormat="1" ht="12" customHeight="1">
      <c r="A89" s="41" t="s">
        <v>222</v>
      </c>
      <c r="B89" s="112">
        <v>610.16</v>
      </c>
      <c r="C89" s="19">
        <v>2000</v>
      </c>
      <c r="D89" s="19">
        <v>2000</v>
      </c>
      <c r="E89" s="32">
        <v>125</v>
      </c>
      <c r="F89" s="31">
        <v>6.25</v>
      </c>
    </row>
    <row r="90" spans="1:6" s="42" customFormat="1" ht="12" customHeight="1">
      <c r="A90" s="18" t="s">
        <v>223</v>
      </c>
      <c r="B90" s="112"/>
      <c r="C90" s="19"/>
      <c r="D90" s="19"/>
      <c r="E90" s="32"/>
      <c r="F90" s="31"/>
    </row>
    <row r="91" spans="1:6" s="42" customFormat="1" ht="12" customHeight="1">
      <c r="A91" s="41" t="s">
        <v>224</v>
      </c>
      <c r="B91" s="112">
        <v>302.47</v>
      </c>
      <c r="C91" s="19">
        <v>3000</v>
      </c>
      <c r="D91" s="19">
        <v>3000</v>
      </c>
      <c r="E91" s="32">
        <v>0</v>
      </c>
      <c r="F91" s="31">
        <v>0</v>
      </c>
    </row>
    <row r="92" spans="1:6" s="42" customFormat="1" ht="12" customHeight="1">
      <c r="A92" s="41" t="s">
        <v>225</v>
      </c>
      <c r="B92" s="112">
        <v>0</v>
      </c>
      <c r="C92" s="19">
        <v>2000</v>
      </c>
      <c r="D92" s="19">
        <v>2000</v>
      </c>
      <c r="E92" s="32">
        <v>0</v>
      </c>
      <c r="F92" s="31">
        <v>0</v>
      </c>
    </row>
    <row r="93" spans="1:6" s="42" customFormat="1" ht="12" customHeight="1">
      <c r="A93" s="41" t="s">
        <v>226</v>
      </c>
      <c r="B93" s="112">
        <v>0</v>
      </c>
      <c r="C93" s="19">
        <v>300</v>
      </c>
      <c r="D93" s="19">
        <v>300</v>
      </c>
      <c r="E93" s="32">
        <v>0</v>
      </c>
      <c r="F93" s="31">
        <v>0</v>
      </c>
    </row>
    <row r="94" spans="1:6" ht="12" customHeight="1">
      <c r="A94" s="33" t="s">
        <v>1</v>
      </c>
      <c r="B94" s="34">
        <v>2267.31</v>
      </c>
      <c r="C94" s="34">
        <v>9100</v>
      </c>
      <c r="D94" s="34">
        <v>22775.68</v>
      </c>
      <c r="E94" s="34">
        <v>12822.26</v>
      </c>
      <c r="F94" s="40">
        <f>E94/D94*100</f>
        <v>56.29803369207856</v>
      </c>
    </row>
    <row r="95" spans="1:6" s="42" customFormat="1" ht="12" customHeight="1">
      <c r="A95" s="41" t="s">
        <v>227</v>
      </c>
      <c r="B95" s="19">
        <v>1427.73</v>
      </c>
      <c r="C95" s="19">
        <v>1000</v>
      </c>
      <c r="D95" s="19">
        <v>1000</v>
      </c>
      <c r="E95" s="19">
        <v>868.34</v>
      </c>
      <c r="F95" s="31">
        <v>86.83</v>
      </c>
    </row>
    <row r="96" spans="1:6" s="42" customFormat="1" ht="12" customHeight="1">
      <c r="A96" s="41" t="s">
        <v>215</v>
      </c>
      <c r="B96" s="19">
        <v>202.73</v>
      </c>
      <c r="C96" s="19">
        <v>300</v>
      </c>
      <c r="D96" s="19">
        <v>500</v>
      </c>
      <c r="E96" s="19">
        <v>155</v>
      </c>
      <c r="F96" s="31">
        <v>31</v>
      </c>
    </row>
    <row r="97" spans="1:6" s="42" customFormat="1" ht="12" customHeight="1">
      <c r="A97" s="18" t="s">
        <v>19</v>
      </c>
      <c r="B97" s="110"/>
      <c r="C97" s="110"/>
      <c r="D97" s="110"/>
      <c r="E97" s="110"/>
      <c r="F97" s="150"/>
    </row>
    <row r="98" spans="1:6" s="154" customFormat="1" ht="12" customHeight="1">
      <c r="A98" s="41" t="s">
        <v>218</v>
      </c>
      <c r="B98" s="19">
        <v>0</v>
      </c>
      <c r="C98" s="19">
        <v>500</v>
      </c>
      <c r="D98" s="19">
        <v>2000</v>
      </c>
      <c r="E98" s="19">
        <v>1938.54</v>
      </c>
      <c r="F98" s="31">
        <v>96.93</v>
      </c>
    </row>
    <row r="99" spans="1:6" s="42" customFormat="1" ht="12" customHeight="1">
      <c r="A99" s="3" t="s">
        <v>16</v>
      </c>
      <c r="B99" s="32"/>
      <c r="C99" s="19"/>
      <c r="D99" s="19"/>
      <c r="E99" s="32"/>
      <c r="F99" s="31"/>
    </row>
    <row r="100" spans="1:6" s="42" customFormat="1" ht="12.75" customHeight="1">
      <c r="A100" s="41" t="s">
        <v>17</v>
      </c>
      <c r="B100" s="32">
        <v>0</v>
      </c>
      <c r="C100" s="19">
        <v>0</v>
      </c>
      <c r="D100" s="19">
        <v>1000</v>
      </c>
      <c r="E100" s="32">
        <v>354.64</v>
      </c>
      <c r="F100" s="31">
        <v>35.46</v>
      </c>
    </row>
    <row r="101" spans="1:6" s="42" customFormat="1" ht="12.75" customHeight="1">
      <c r="A101" s="41" t="s">
        <v>247</v>
      </c>
      <c r="B101" s="32">
        <v>0</v>
      </c>
      <c r="C101" s="19"/>
      <c r="D101" s="19">
        <v>1000</v>
      </c>
      <c r="E101" s="32">
        <v>100</v>
      </c>
      <c r="F101" s="31">
        <v>10</v>
      </c>
    </row>
    <row r="102" spans="1:6" ht="12" customHeight="1">
      <c r="A102" s="3" t="s">
        <v>25</v>
      </c>
      <c r="B102" s="32"/>
      <c r="C102" s="19"/>
      <c r="D102" s="19"/>
      <c r="E102" s="32"/>
      <c r="F102" s="31"/>
    </row>
    <row r="103" spans="1:6" ht="15.75" customHeight="1">
      <c r="A103" s="41" t="s">
        <v>228</v>
      </c>
      <c r="B103" s="32">
        <v>0</v>
      </c>
      <c r="C103" s="19">
        <v>2000</v>
      </c>
      <c r="D103" s="19">
        <v>0</v>
      </c>
      <c r="E103" s="32">
        <v>0</v>
      </c>
      <c r="F103" s="31">
        <v>0</v>
      </c>
    </row>
    <row r="104" spans="1:6" ht="15.75" customHeight="1">
      <c r="A104" s="41" t="s">
        <v>229</v>
      </c>
      <c r="B104" s="32">
        <v>0</v>
      </c>
      <c r="C104" s="19">
        <v>2000</v>
      </c>
      <c r="D104" s="19">
        <v>4000</v>
      </c>
      <c r="E104" s="32">
        <v>4195.48</v>
      </c>
      <c r="F104" s="31">
        <v>104.89</v>
      </c>
    </row>
    <row r="105" spans="1:6" ht="15.75" customHeight="1">
      <c r="A105" s="41" t="s">
        <v>248</v>
      </c>
      <c r="B105" s="32">
        <v>0</v>
      </c>
      <c r="C105" s="19"/>
      <c r="D105" s="19">
        <v>2000</v>
      </c>
      <c r="E105" s="32">
        <v>1202.51</v>
      </c>
      <c r="F105" s="31">
        <v>60.13</v>
      </c>
    </row>
    <row r="106" spans="1:6" ht="15.75" customHeight="1">
      <c r="A106" s="41" t="s">
        <v>246</v>
      </c>
      <c r="B106" s="32">
        <v>0</v>
      </c>
      <c r="C106" s="19"/>
      <c r="D106" s="19">
        <v>2000</v>
      </c>
      <c r="E106" s="32">
        <v>237.38</v>
      </c>
      <c r="F106" s="31">
        <v>11.87</v>
      </c>
    </row>
    <row r="107" spans="1:6" ht="12" customHeight="1">
      <c r="A107" s="3" t="s">
        <v>40</v>
      </c>
      <c r="B107" s="32"/>
      <c r="C107" s="19"/>
      <c r="D107" s="19"/>
      <c r="E107" s="17"/>
      <c r="F107" s="31"/>
    </row>
    <row r="108" spans="1:30" s="42" customFormat="1" ht="12" customHeight="1">
      <c r="A108" s="14" t="s">
        <v>230</v>
      </c>
      <c r="B108" s="32">
        <v>425.07</v>
      </c>
      <c r="C108" s="19">
        <v>500</v>
      </c>
      <c r="D108" s="19">
        <v>1000</v>
      </c>
      <c r="E108" s="17">
        <v>1064</v>
      </c>
      <c r="F108" s="31">
        <f>E108/D108*100</f>
        <v>106.4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6" ht="12" customHeight="1">
      <c r="A109" s="41" t="s">
        <v>45</v>
      </c>
      <c r="B109" s="32">
        <v>81.72</v>
      </c>
      <c r="C109" s="19">
        <v>2000</v>
      </c>
      <c r="D109" s="19">
        <v>1000</v>
      </c>
      <c r="E109" s="17">
        <v>582.33</v>
      </c>
      <c r="F109" s="31">
        <f>E109/D109*100</f>
        <v>58.233000000000004</v>
      </c>
    </row>
    <row r="110" spans="1:6" ht="12" customHeight="1">
      <c r="A110" s="18" t="s">
        <v>231</v>
      </c>
      <c r="B110" s="32"/>
      <c r="C110" s="19"/>
      <c r="D110" s="19"/>
      <c r="E110" s="17"/>
      <c r="F110" s="31"/>
    </row>
    <row r="111" spans="1:6" ht="12" customHeight="1">
      <c r="A111" s="41" t="s">
        <v>224</v>
      </c>
      <c r="B111" s="32">
        <v>0</v>
      </c>
      <c r="C111" s="19">
        <v>500</v>
      </c>
      <c r="D111" s="19">
        <v>2000</v>
      </c>
      <c r="E111" s="17">
        <v>1940.7</v>
      </c>
      <c r="F111" s="31">
        <f>E111/D111*100</f>
        <v>97.03500000000001</v>
      </c>
    </row>
    <row r="112" spans="1:6" ht="12" customHeight="1">
      <c r="A112" s="41" t="s">
        <v>226</v>
      </c>
      <c r="B112" s="32">
        <v>130.07</v>
      </c>
      <c r="C112" s="19">
        <v>300</v>
      </c>
      <c r="D112" s="19">
        <v>1000</v>
      </c>
      <c r="E112" s="17">
        <v>183.34</v>
      </c>
      <c r="F112" s="31">
        <v>18.33</v>
      </c>
    </row>
    <row r="113" spans="1:6" ht="12" customHeight="1">
      <c r="A113" s="41" t="s">
        <v>225</v>
      </c>
      <c r="B113" s="32">
        <v>0</v>
      </c>
      <c r="C113" s="19"/>
      <c r="D113" s="19">
        <v>4275.68</v>
      </c>
      <c r="E113" s="17">
        <v>0</v>
      </c>
      <c r="F113" s="31"/>
    </row>
    <row r="114" spans="1:6" ht="12" customHeight="1">
      <c r="A114" s="33" t="s">
        <v>46</v>
      </c>
      <c r="B114" s="39">
        <f>SUM(B115:B129)</f>
        <v>32402.27</v>
      </c>
      <c r="C114" s="39">
        <f>SUM(C115:C129)</f>
        <v>42800</v>
      </c>
      <c r="D114" s="39">
        <f>SUM(D115:D129)</f>
        <v>50812.2</v>
      </c>
      <c r="E114" s="39">
        <f>SUM(E115:E129)</f>
        <v>27558.81</v>
      </c>
      <c r="F114" s="40">
        <f>E114/D114*100</f>
        <v>54.23660065889688</v>
      </c>
    </row>
    <row r="115" spans="1:6" ht="12" customHeight="1">
      <c r="A115" s="18" t="s">
        <v>47</v>
      </c>
      <c r="B115" s="113"/>
      <c r="C115" s="19"/>
      <c r="D115" s="111"/>
      <c r="E115" s="19"/>
      <c r="F115" s="31"/>
    </row>
    <row r="116" spans="1:6" ht="12" customHeight="1">
      <c r="A116" s="41" t="s">
        <v>48</v>
      </c>
      <c r="B116" s="112">
        <v>925.52</v>
      </c>
      <c r="C116" s="19">
        <v>10000</v>
      </c>
      <c r="D116" s="19">
        <v>20000</v>
      </c>
      <c r="E116" s="19">
        <v>579.58</v>
      </c>
      <c r="F116" s="31">
        <v>2.89</v>
      </c>
    </row>
    <row r="117" spans="1:6" ht="12" customHeight="1">
      <c r="A117" s="18" t="s">
        <v>43</v>
      </c>
      <c r="B117" s="112"/>
      <c r="C117" s="19"/>
      <c r="D117" s="19"/>
      <c r="E117" s="19"/>
      <c r="F117" s="31"/>
    </row>
    <row r="118" spans="1:6" ht="14.25" customHeight="1">
      <c r="A118" s="41" t="s">
        <v>44</v>
      </c>
      <c r="B118" s="112">
        <v>0</v>
      </c>
      <c r="C118" s="19">
        <v>300</v>
      </c>
      <c r="D118" s="19">
        <v>300</v>
      </c>
      <c r="E118" s="19">
        <v>0</v>
      </c>
      <c r="F118" s="31">
        <v>0</v>
      </c>
    </row>
    <row r="119" spans="1:30" s="42" customFormat="1" ht="12" customHeight="1">
      <c r="A119" s="18" t="s">
        <v>16</v>
      </c>
      <c r="B119" s="112"/>
      <c r="C119" s="19"/>
      <c r="D119" s="19"/>
      <c r="E119" s="19"/>
      <c r="F119" s="31">
        <v>0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s="42" customFormat="1" ht="12" customHeight="1">
      <c r="A120" s="41" t="s">
        <v>17</v>
      </c>
      <c r="B120" s="112">
        <v>0</v>
      </c>
      <c r="C120" s="19">
        <v>0</v>
      </c>
      <c r="D120" s="19">
        <v>0</v>
      </c>
      <c r="E120" s="19">
        <v>0</v>
      </c>
      <c r="F120" s="31">
        <v>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s="42" customFormat="1" ht="12" customHeight="1">
      <c r="A121" s="18" t="s">
        <v>25</v>
      </c>
      <c r="B121" s="112"/>
      <c r="C121" s="19"/>
      <c r="D121" s="19"/>
      <c r="E121" s="19"/>
      <c r="F121" s="3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s="42" customFormat="1" ht="12" customHeight="1">
      <c r="A122" s="41" t="s">
        <v>49</v>
      </c>
      <c r="B122" s="112">
        <v>1957.66</v>
      </c>
      <c r="C122" s="19">
        <v>200</v>
      </c>
      <c r="D122" s="19">
        <v>200</v>
      </c>
      <c r="E122" s="13">
        <v>0</v>
      </c>
      <c r="F122" s="31">
        <v>0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s="42" customFormat="1" ht="12" customHeight="1">
      <c r="A123" s="3" t="s">
        <v>40</v>
      </c>
      <c r="B123" s="112"/>
      <c r="C123" s="19"/>
      <c r="D123" s="19"/>
      <c r="E123" s="13"/>
      <c r="F123" s="31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6" s="42" customFormat="1" ht="12" customHeight="1">
      <c r="A124" s="14" t="s">
        <v>63</v>
      </c>
      <c r="B124" s="112"/>
      <c r="C124" s="19">
        <v>0</v>
      </c>
      <c r="D124" s="19">
        <v>0</v>
      </c>
      <c r="E124" s="13">
        <v>0</v>
      </c>
      <c r="F124" s="31">
        <v>0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J124"/>
    </row>
    <row r="125" spans="1:30" s="42" customFormat="1" ht="12" customHeight="1">
      <c r="A125" s="14" t="s">
        <v>50</v>
      </c>
      <c r="B125" s="112">
        <v>361.69</v>
      </c>
      <c r="C125" s="19">
        <v>2000</v>
      </c>
      <c r="D125" s="19">
        <v>4000</v>
      </c>
      <c r="E125" s="13">
        <v>297.32</v>
      </c>
      <c r="F125" s="31">
        <v>7.43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6" ht="12" customHeight="1">
      <c r="A126" s="41" t="s">
        <v>45</v>
      </c>
      <c r="B126" s="112">
        <v>0</v>
      </c>
      <c r="C126" s="19">
        <v>0</v>
      </c>
      <c r="D126" s="19">
        <v>0</v>
      </c>
      <c r="E126" s="13">
        <v>674.41</v>
      </c>
      <c r="F126" s="31"/>
    </row>
    <row r="127" spans="1:6" ht="12" customHeight="1">
      <c r="A127" s="3" t="s">
        <v>51</v>
      </c>
      <c r="B127" s="114"/>
      <c r="C127" s="110"/>
      <c r="D127" s="110"/>
      <c r="E127" s="13"/>
      <c r="F127" s="31"/>
    </row>
    <row r="128" spans="1:6" ht="12" customHeight="1">
      <c r="A128" s="14" t="s">
        <v>232</v>
      </c>
      <c r="B128" s="114">
        <v>28237.36</v>
      </c>
      <c r="C128" s="19">
        <v>30000</v>
      </c>
      <c r="D128" s="19">
        <v>25049.2</v>
      </c>
      <c r="E128" s="13">
        <v>25049.2</v>
      </c>
      <c r="F128" s="31">
        <v>100</v>
      </c>
    </row>
    <row r="129" spans="1:6" ht="12" customHeight="1">
      <c r="A129" s="14" t="s">
        <v>52</v>
      </c>
      <c r="B129" s="115">
        <v>920.04</v>
      </c>
      <c r="C129" s="19">
        <v>300</v>
      </c>
      <c r="D129" s="19">
        <v>1263</v>
      </c>
      <c r="E129" s="13">
        <v>958.3</v>
      </c>
      <c r="F129" s="31">
        <f>E129/D129*100</f>
        <v>75.87490102929533</v>
      </c>
    </row>
    <row r="130" spans="1:6" ht="12" customHeight="1">
      <c r="A130" s="33" t="s">
        <v>233</v>
      </c>
      <c r="B130" s="130">
        <v>3689.51</v>
      </c>
      <c r="C130" s="34">
        <v>10800</v>
      </c>
      <c r="D130" s="34">
        <v>19781.68</v>
      </c>
      <c r="E130" s="34">
        <v>17570.78</v>
      </c>
      <c r="F130" s="40">
        <f>E130/D130*100</f>
        <v>88.82349729648847</v>
      </c>
    </row>
    <row r="131" spans="1:6" s="155" customFormat="1" ht="12" customHeight="1">
      <c r="A131" s="14" t="s">
        <v>227</v>
      </c>
      <c r="B131" s="115">
        <v>2647.38</v>
      </c>
      <c r="C131" s="19">
        <v>9000</v>
      </c>
      <c r="D131" s="115">
        <v>9000</v>
      </c>
      <c r="E131" s="11">
        <v>7564.86</v>
      </c>
      <c r="F131" s="31">
        <v>84.05</v>
      </c>
    </row>
    <row r="132" spans="1:6" ht="12" customHeight="1">
      <c r="A132" s="41" t="s">
        <v>217</v>
      </c>
      <c r="B132" s="115">
        <v>398.17</v>
      </c>
      <c r="C132" s="19">
        <v>500</v>
      </c>
      <c r="D132" s="115">
        <v>500</v>
      </c>
      <c r="E132" s="11">
        <v>0</v>
      </c>
      <c r="F132" s="31">
        <v>0</v>
      </c>
    </row>
    <row r="133" spans="1:6" ht="12" customHeight="1">
      <c r="A133" s="41" t="s">
        <v>215</v>
      </c>
      <c r="B133" s="115">
        <v>351.98</v>
      </c>
      <c r="C133" s="19">
        <v>1000</v>
      </c>
      <c r="D133" s="115">
        <v>1000</v>
      </c>
      <c r="E133" s="11">
        <v>1047.14</v>
      </c>
      <c r="F133" s="31">
        <v>104.71</v>
      </c>
    </row>
    <row r="134" spans="1:6" ht="15" customHeight="1">
      <c r="A134" s="41" t="s">
        <v>218</v>
      </c>
      <c r="B134" s="115">
        <v>0</v>
      </c>
      <c r="C134" s="19">
        <v>300</v>
      </c>
      <c r="D134" s="115">
        <v>300</v>
      </c>
      <c r="E134" s="11">
        <v>0</v>
      </c>
      <c r="F134" s="31">
        <v>0</v>
      </c>
    </row>
    <row r="135" spans="1:6" ht="12" customHeight="1">
      <c r="A135" s="14" t="s">
        <v>249</v>
      </c>
      <c r="B135" s="115">
        <v>331.81</v>
      </c>
      <c r="C135" s="19">
        <v>0</v>
      </c>
      <c r="D135" s="19">
        <v>8981.68</v>
      </c>
      <c r="E135" s="13">
        <v>8958.78</v>
      </c>
      <c r="F135" s="31">
        <v>99.75</v>
      </c>
    </row>
    <row r="136" spans="1:6" ht="12" customHeight="1">
      <c r="A136" s="33" t="s">
        <v>53</v>
      </c>
      <c r="B136" s="130">
        <v>0</v>
      </c>
      <c r="C136" s="34">
        <f>SUM(C137:C138)</f>
        <v>300</v>
      </c>
      <c r="D136" s="34">
        <f>SUM(D137:D140)</f>
        <v>300</v>
      </c>
      <c r="E136" s="34">
        <f>SUM(E137:E140)</f>
        <v>0</v>
      </c>
      <c r="F136" s="40">
        <f>E136/D136*100</f>
        <v>0</v>
      </c>
    </row>
    <row r="137" spans="1:6" ht="12" customHeight="1">
      <c r="A137" s="14" t="s">
        <v>224</v>
      </c>
      <c r="B137" s="20">
        <v>0</v>
      </c>
      <c r="C137" s="19">
        <v>300</v>
      </c>
      <c r="D137" s="20">
        <v>300</v>
      </c>
      <c r="E137" s="12">
        <v>0</v>
      </c>
      <c r="F137" s="31">
        <v>0</v>
      </c>
    </row>
    <row r="138" spans="1:6" ht="12" customHeight="1">
      <c r="A138" s="41"/>
      <c r="B138" s="115"/>
      <c r="C138" s="19"/>
      <c r="D138" s="115"/>
      <c r="E138" s="11"/>
      <c r="F138" s="31"/>
    </row>
    <row r="139" spans="1:6" ht="12" customHeight="1">
      <c r="A139" s="41"/>
      <c r="B139" s="115"/>
      <c r="C139" s="19"/>
      <c r="D139" s="115"/>
      <c r="E139" s="11"/>
      <c r="F139" s="31"/>
    </row>
    <row r="140" spans="1:6" ht="15" customHeight="1">
      <c r="A140" s="41"/>
      <c r="B140" s="115"/>
      <c r="C140" s="19"/>
      <c r="D140" s="115"/>
      <c r="E140" s="11"/>
      <c r="F140" s="31"/>
    </row>
    <row r="141" spans="1:6" ht="12" customHeight="1">
      <c r="A141" s="36" t="s">
        <v>234</v>
      </c>
      <c r="B141" s="127">
        <v>501.16</v>
      </c>
      <c r="C141" s="127">
        <f>SUM(C144:C145)</f>
        <v>0</v>
      </c>
      <c r="D141" s="126">
        <f>SUM(D144:D145)</f>
        <v>1459.8799999999999</v>
      </c>
      <c r="E141" s="126">
        <f>SUM(E144:E145)</f>
        <v>1459.8799999999999</v>
      </c>
      <c r="F141" s="148">
        <f>E141/D141*100</f>
        <v>100</v>
      </c>
    </row>
    <row r="142" spans="1:6" ht="15" customHeight="1">
      <c r="A142" s="33" t="s">
        <v>39</v>
      </c>
      <c r="B142" s="34">
        <f>SUM(B144:B145)</f>
        <v>501.15999999999997</v>
      </c>
      <c r="C142" s="34">
        <v>0</v>
      </c>
      <c r="D142" s="34">
        <f>SUM(D144:D145)</f>
        <v>1459.8799999999999</v>
      </c>
      <c r="E142" s="34">
        <f>SUM(E144:E145)</f>
        <v>1459.8799999999999</v>
      </c>
      <c r="F142" s="40">
        <f>E142/D142*100</f>
        <v>100</v>
      </c>
    </row>
    <row r="143" spans="1:6" ht="15" customHeight="1">
      <c r="A143" s="3" t="s">
        <v>40</v>
      </c>
      <c r="B143" s="32"/>
      <c r="C143" s="32"/>
      <c r="D143" s="19"/>
      <c r="E143" s="13"/>
      <c r="F143" s="31"/>
    </row>
    <row r="144" spans="1:6" ht="15" customHeight="1">
      <c r="A144" s="41" t="s">
        <v>41</v>
      </c>
      <c r="B144" s="32">
        <v>222.27</v>
      </c>
      <c r="C144" s="32">
        <v>0</v>
      </c>
      <c r="D144" s="19">
        <v>224.08</v>
      </c>
      <c r="E144" s="13">
        <v>224.08</v>
      </c>
      <c r="F144" s="31"/>
    </row>
    <row r="145" spans="1:15" ht="16.5" customHeight="1">
      <c r="A145" s="41" t="s">
        <v>38</v>
      </c>
      <c r="B145" s="32">
        <v>278.89</v>
      </c>
      <c r="C145" s="32">
        <v>0</v>
      </c>
      <c r="D145" s="19">
        <v>1235.8</v>
      </c>
      <c r="E145" s="13">
        <v>1235.8</v>
      </c>
      <c r="F145" s="31"/>
      <c r="L145" s="30"/>
      <c r="M145" s="30"/>
      <c r="N145" s="30"/>
      <c r="O145" s="30"/>
    </row>
    <row r="146" spans="1:15" ht="13.5" customHeight="1">
      <c r="A146" s="36" t="s">
        <v>163</v>
      </c>
      <c r="B146" s="127">
        <v>0</v>
      </c>
      <c r="C146" s="127">
        <f>SUM(C149)</f>
        <v>730.02</v>
      </c>
      <c r="D146" s="127">
        <f>SUM(D149)</f>
        <v>730.02</v>
      </c>
      <c r="E146" s="127">
        <f>SUM(E149)</f>
        <v>398.16</v>
      </c>
      <c r="F146" s="148">
        <f aca="true" t="shared" si="2" ref="F146:F162">E146/D146*100</f>
        <v>54.540971480233424</v>
      </c>
      <c r="L146" s="30"/>
      <c r="M146" s="30"/>
      <c r="N146" s="30"/>
      <c r="O146" s="30"/>
    </row>
    <row r="147" spans="1:6" ht="12" customHeight="1">
      <c r="A147" s="33" t="s">
        <v>39</v>
      </c>
      <c r="B147" s="38">
        <v>0</v>
      </c>
      <c r="C147" s="38">
        <f>SUM(C148:C149)</f>
        <v>730.02</v>
      </c>
      <c r="D147" s="38">
        <f>SUM(D148:D149)</f>
        <v>730.02</v>
      </c>
      <c r="E147" s="38">
        <f>SUM(E148:E149)</f>
        <v>398.16</v>
      </c>
      <c r="F147" s="40">
        <f t="shared" si="2"/>
        <v>54.540971480233424</v>
      </c>
    </row>
    <row r="148" spans="1:6" ht="12" customHeight="1">
      <c r="A148" s="18" t="s">
        <v>25</v>
      </c>
      <c r="B148" s="32"/>
      <c r="C148" s="32"/>
      <c r="D148" s="19"/>
      <c r="E148" s="13"/>
      <c r="F148" s="31"/>
    </row>
    <row r="149" spans="1:6" ht="12" customHeight="1">
      <c r="A149" s="41" t="s">
        <v>31</v>
      </c>
      <c r="B149" s="32">
        <v>0</v>
      </c>
      <c r="C149" s="32">
        <v>730.02</v>
      </c>
      <c r="D149" s="19">
        <v>730.02</v>
      </c>
      <c r="E149" s="13">
        <v>398.16</v>
      </c>
      <c r="F149" s="31">
        <f t="shared" si="2"/>
        <v>54.540971480233424</v>
      </c>
    </row>
    <row r="150" spans="1:6" ht="18" customHeight="1">
      <c r="A150" s="36" t="s">
        <v>250</v>
      </c>
      <c r="B150" s="128"/>
      <c r="C150" s="127"/>
      <c r="D150" s="127">
        <f>SUM(D153)</f>
        <v>128224.93</v>
      </c>
      <c r="E150" s="127">
        <f>SUM(E153)</f>
        <v>126236.77</v>
      </c>
      <c r="F150" s="148">
        <f t="shared" si="2"/>
        <v>98.44947468483703</v>
      </c>
    </row>
    <row r="151" spans="1:10" ht="12.75" customHeight="1">
      <c r="A151" s="33" t="s">
        <v>251</v>
      </c>
      <c r="B151" s="38">
        <f>SUM(B152:B153)</f>
        <v>0</v>
      </c>
      <c r="C151" s="38"/>
      <c r="D151" s="38">
        <f>SUM(D152:D153)</f>
        <v>128224.93</v>
      </c>
      <c r="E151" s="38">
        <f>SUM(E152:E153)</f>
        <v>126236.77</v>
      </c>
      <c r="F151" s="40">
        <f t="shared" si="2"/>
        <v>98.44947468483703</v>
      </c>
      <c r="J151" s="30"/>
    </row>
    <row r="152" spans="1:6" ht="12" customHeight="1">
      <c r="A152" s="18" t="s">
        <v>19</v>
      </c>
      <c r="B152" s="32"/>
      <c r="C152" s="32"/>
      <c r="D152" s="19"/>
      <c r="E152" s="13"/>
      <c r="F152" s="31"/>
    </row>
    <row r="153" spans="1:6" ht="13.5" customHeight="1">
      <c r="A153" s="41" t="s">
        <v>252</v>
      </c>
      <c r="B153" s="32">
        <v>0</v>
      </c>
      <c r="C153" s="32"/>
      <c r="D153" s="19">
        <v>128224.93</v>
      </c>
      <c r="E153" s="13">
        <v>126236.77</v>
      </c>
      <c r="F153" s="31">
        <f t="shared" si="2"/>
        <v>98.44947468483703</v>
      </c>
    </row>
    <row r="154" spans="1:6" ht="25.5" customHeight="1">
      <c r="A154" s="125" t="s">
        <v>164</v>
      </c>
      <c r="B154" s="128"/>
      <c r="C154" s="127"/>
      <c r="D154" s="127">
        <v>1378.14</v>
      </c>
      <c r="E154" s="127">
        <v>1376.14</v>
      </c>
      <c r="F154" s="148">
        <f t="shared" si="2"/>
        <v>99.85487686301828</v>
      </c>
    </row>
    <row r="155" spans="1:6" ht="13.5" customHeight="1">
      <c r="A155" s="33" t="s">
        <v>165</v>
      </c>
      <c r="B155" s="38">
        <f>SUM(B156:B157)</f>
        <v>0</v>
      </c>
      <c r="C155" s="38"/>
      <c r="D155" s="38">
        <v>1378.14</v>
      </c>
      <c r="E155" s="38">
        <v>1376.14</v>
      </c>
      <c r="F155" s="40">
        <f t="shared" si="2"/>
        <v>99.85487686301828</v>
      </c>
    </row>
    <row r="156" spans="1:6" ht="13.5" customHeight="1">
      <c r="A156" s="18" t="s">
        <v>166</v>
      </c>
      <c r="B156" s="32"/>
      <c r="C156" s="32"/>
      <c r="D156" s="19"/>
      <c r="E156" s="13"/>
      <c r="F156" s="31"/>
    </row>
    <row r="157" spans="1:6" ht="13.5" customHeight="1">
      <c r="A157" s="41" t="s">
        <v>253</v>
      </c>
      <c r="B157" s="32">
        <v>0</v>
      </c>
      <c r="C157" s="32"/>
      <c r="D157" s="19">
        <v>1378.14</v>
      </c>
      <c r="E157" s="13">
        <v>1376.14</v>
      </c>
      <c r="F157" s="31">
        <f t="shared" si="2"/>
        <v>99.85487686301828</v>
      </c>
    </row>
    <row r="158" spans="1:6" ht="20.25" customHeight="1">
      <c r="A158" s="64" t="s">
        <v>254</v>
      </c>
      <c r="B158" s="65">
        <f>SUM(B159+B175)</f>
        <v>38159.02</v>
      </c>
      <c r="C158" s="65">
        <f>SUM(C159+C175)</f>
        <v>0</v>
      </c>
      <c r="D158" s="65">
        <f>SUM(D159+D175)</f>
        <v>172204.07</v>
      </c>
      <c r="E158" s="65"/>
      <c r="F158" s="149">
        <f t="shared" si="2"/>
        <v>0</v>
      </c>
    </row>
    <row r="159" spans="1:6" ht="13.5" customHeight="1">
      <c r="A159" s="36" t="s">
        <v>255</v>
      </c>
      <c r="B159" s="127">
        <v>38159.02</v>
      </c>
      <c r="C159" s="127">
        <f>SUM(C161:C174)</f>
        <v>0</v>
      </c>
      <c r="D159" s="127">
        <f>SUM(D160)</f>
        <v>172204.07</v>
      </c>
      <c r="E159" s="127">
        <f>SUM(E160)</f>
        <v>42248.07</v>
      </c>
      <c r="F159" s="148">
        <f t="shared" si="2"/>
        <v>24.533723273787896</v>
      </c>
    </row>
    <row r="160" spans="1:6" ht="13.5" customHeight="1">
      <c r="A160" s="33" t="s">
        <v>256</v>
      </c>
      <c r="B160" s="34">
        <v>22579.79</v>
      </c>
      <c r="C160" s="34">
        <f>SUM(C161:C174)</f>
        <v>0</v>
      </c>
      <c r="D160" s="34">
        <f>SUM(D161:D174)</f>
        <v>172204.07</v>
      </c>
      <c r="E160" s="34">
        <v>42248.07</v>
      </c>
      <c r="F160" s="40">
        <f t="shared" si="2"/>
        <v>24.533723273787896</v>
      </c>
    </row>
    <row r="161" spans="1:6" ht="13.5" customHeight="1">
      <c r="A161" s="41" t="s">
        <v>257</v>
      </c>
      <c r="B161" s="19">
        <v>14307.93</v>
      </c>
      <c r="C161" s="19">
        <v>0</v>
      </c>
      <c r="D161" s="19">
        <v>26465.05</v>
      </c>
      <c r="E161" s="19">
        <v>26465.05</v>
      </c>
      <c r="F161" s="31">
        <f t="shared" si="2"/>
        <v>100</v>
      </c>
    </row>
    <row r="162" spans="1:6" ht="26.25" customHeight="1">
      <c r="A162" s="41" t="s">
        <v>258</v>
      </c>
      <c r="B162" s="19">
        <v>4894.15</v>
      </c>
      <c r="C162" s="19">
        <v>0</v>
      </c>
      <c r="D162" s="19">
        <v>9596.61</v>
      </c>
      <c r="E162" s="19">
        <v>9596.61</v>
      </c>
      <c r="F162" s="31">
        <f t="shared" si="2"/>
        <v>100</v>
      </c>
    </row>
    <row r="163" spans="1:6" ht="26.25" customHeight="1">
      <c r="A163" s="41" t="s">
        <v>259</v>
      </c>
      <c r="B163" s="19">
        <v>2110.29</v>
      </c>
      <c r="C163" s="19"/>
      <c r="D163" s="19">
        <v>3341.3</v>
      </c>
      <c r="E163" s="19">
        <v>3341.3</v>
      </c>
      <c r="F163" s="31">
        <v>100</v>
      </c>
    </row>
    <row r="164" spans="1:6" ht="26.25" customHeight="1">
      <c r="A164" s="41" t="s">
        <v>260</v>
      </c>
      <c r="B164" s="19">
        <v>1267.42</v>
      </c>
      <c r="C164" s="19"/>
      <c r="D164" s="19">
        <v>2845.11</v>
      </c>
      <c r="E164" s="19">
        <v>2845.11</v>
      </c>
      <c r="F164" s="31">
        <v>100</v>
      </c>
    </row>
    <row r="165" spans="1:6" ht="13.5" customHeight="1">
      <c r="A165" s="33" t="s">
        <v>263</v>
      </c>
      <c r="B165" s="34">
        <v>3736.14</v>
      </c>
      <c r="C165" s="34">
        <f>SUM(C166:C179)</f>
        <v>0</v>
      </c>
      <c r="D165" s="34">
        <v>33973.09</v>
      </c>
      <c r="E165" s="34">
        <v>30528.8</v>
      </c>
      <c r="F165" s="40">
        <f>E165/D165*100</f>
        <v>89.86171113666728</v>
      </c>
    </row>
    <row r="166" spans="1:6" ht="14.25" customHeight="1">
      <c r="A166" s="41" t="s">
        <v>257</v>
      </c>
      <c r="B166" s="19">
        <v>2140.16</v>
      </c>
      <c r="C166" s="19"/>
      <c r="D166" s="19">
        <v>13762.52</v>
      </c>
      <c r="E166" s="13">
        <v>13762.52</v>
      </c>
      <c r="F166" s="31">
        <v>100</v>
      </c>
    </row>
    <row r="167" spans="1:28" s="42" customFormat="1" ht="12" customHeight="1">
      <c r="A167" s="41" t="s">
        <v>258</v>
      </c>
      <c r="B167" s="19">
        <v>995.42</v>
      </c>
      <c r="C167" s="19"/>
      <c r="D167" s="19">
        <v>3444.29</v>
      </c>
      <c r="E167" s="13">
        <v>0</v>
      </c>
      <c r="F167" s="31">
        <v>0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s="42" customFormat="1" ht="12" customHeight="1">
      <c r="A168" s="41" t="s">
        <v>260</v>
      </c>
      <c r="B168" s="19">
        <v>353.13</v>
      </c>
      <c r="C168" s="19"/>
      <c r="D168" s="19">
        <v>9047.08</v>
      </c>
      <c r="E168" s="13">
        <v>9047.08</v>
      </c>
      <c r="F168" s="31">
        <v>100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s="42" customFormat="1" ht="12" customHeight="1">
      <c r="A169" s="41" t="s">
        <v>261</v>
      </c>
      <c r="B169" s="19">
        <v>247.43</v>
      </c>
      <c r="C169" s="19"/>
      <c r="D169" s="19">
        <v>7719.2</v>
      </c>
      <c r="E169" s="13">
        <v>6899.05</v>
      </c>
      <c r="F169" s="31">
        <v>89.38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6" ht="13.5" customHeight="1">
      <c r="A170" s="33" t="s">
        <v>262</v>
      </c>
      <c r="B170" s="34">
        <f>SUM(B171:B184)</f>
        <v>11843.09</v>
      </c>
      <c r="C170" s="34">
        <f>SUM(C171:C184)</f>
        <v>0</v>
      </c>
      <c r="D170" s="34">
        <v>31004.91</v>
      </c>
      <c r="E170" s="34">
        <v>0</v>
      </c>
      <c r="F170" s="40">
        <f>E170/D170*100</f>
        <v>0</v>
      </c>
    </row>
    <row r="171" spans="1:28" s="42" customFormat="1" ht="12" customHeight="1">
      <c r="A171" s="41" t="s">
        <v>257</v>
      </c>
      <c r="B171" s="19">
        <v>0</v>
      </c>
      <c r="C171" s="19"/>
      <c r="D171" s="19">
        <v>23987.09</v>
      </c>
      <c r="E171" s="13">
        <v>0</v>
      </c>
      <c r="F171" s="31">
        <v>0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s="42" customFormat="1" ht="12" customHeight="1">
      <c r="A172" s="41" t="s">
        <v>258</v>
      </c>
      <c r="B172" s="19">
        <v>10165.74</v>
      </c>
      <c r="C172" s="19"/>
      <c r="D172" s="19">
        <v>6511.69</v>
      </c>
      <c r="E172" s="13">
        <v>0</v>
      </c>
      <c r="F172" s="31">
        <v>0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s="42" customFormat="1" ht="12" customHeight="1">
      <c r="A173" s="41" t="s">
        <v>260</v>
      </c>
      <c r="B173" s="19">
        <v>1677.35</v>
      </c>
      <c r="C173" s="19"/>
      <c r="D173" s="19">
        <v>506.13</v>
      </c>
      <c r="E173" s="13">
        <v>0</v>
      </c>
      <c r="F173" s="31">
        <v>0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s="42" customFormat="1" ht="12" customHeight="1">
      <c r="A174" s="41"/>
      <c r="B174" s="19"/>
      <c r="C174" s="19"/>
      <c r="D174" s="19"/>
      <c r="E174" s="13"/>
      <c r="F174" s="31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6" ht="12" customHeight="1">
      <c r="A175" s="125"/>
      <c r="B175" s="126"/>
      <c r="C175" s="126"/>
      <c r="D175" s="126"/>
      <c r="E175" s="126"/>
      <c r="F175" s="148"/>
    </row>
    <row r="176" spans="1:6" ht="12" customHeight="1">
      <c r="A176" s="33"/>
      <c r="B176" s="38"/>
      <c r="C176" s="38"/>
      <c r="D176" s="38"/>
      <c r="E176" s="38"/>
      <c r="F176" s="40"/>
    </row>
    <row r="177" spans="1:6" ht="12" customHeight="1">
      <c r="A177" s="18"/>
      <c r="B177" s="115"/>
      <c r="C177" s="19"/>
      <c r="D177" s="20"/>
      <c r="E177" s="20"/>
      <c r="F177" s="31"/>
    </row>
    <row r="178" spans="1:6" ht="12" customHeight="1">
      <c r="A178" s="41"/>
      <c r="B178" s="115"/>
      <c r="C178" s="19"/>
      <c r="D178" s="19"/>
      <c r="E178" s="19"/>
      <c r="F178" s="31"/>
    </row>
    <row r="179" spans="1:6" ht="24" customHeight="1">
      <c r="A179" s="41"/>
      <c r="B179" s="19"/>
      <c r="C179" s="19"/>
      <c r="D179" s="19"/>
      <c r="E179" s="19"/>
      <c r="F179" s="31"/>
    </row>
    <row r="180" spans="1:6" ht="18" customHeight="1">
      <c r="A180" s="41"/>
      <c r="B180" s="19"/>
      <c r="C180" s="19"/>
      <c r="D180" s="19"/>
      <c r="E180" s="19"/>
      <c r="F180" s="31"/>
    </row>
    <row r="181" spans="1:6" ht="12" customHeight="1">
      <c r="A181" s="3"/>
      <c r="B181" s="19"/>
      <c r="C181" s="19"/>
      <c r="D181" s="19"/>
      <c r="E181" s="13"/>
      <c r="F181" s="31"/>
    </row>
    <row r="182" spans="1:6" ht="12" customHeight="1">
      <c r="A182" s="41"/>
      <c r="B182" s="116"/>
      <c r="C182" s="19"/>
      <c r="D182" s="115"/>
      <c r="E182" s="16"/>
      <c r="F182" s="31"/>
    </row>
    <row r="183" spans="1:28" s="42" customFormat="1" ht="12" customHeight="1">
      <c r="A183" s="21"/>
      <c r="B183" s="20"/>
      <c r="C183" s="110"/>
      <c r="D183" s="20"/>
      <c r="E183" s="20"/>
      <c r="F183" s="15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s="42" customFormat="1" ht="12" customHeight="1">
      <c r="A184" s="22"/>
      <c r="B184" s="117"/>
      <c r="C184" s="120"/>
      <c r="D184" s="124"/>
      <c r="E184" s="23"/>
      <c r="F184" s="2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ht="12" customHeight="1"/>
    <row r="186" ht="12" customHeight="1">
      <c r="E186" s="1"/>
    </row>
    <row r="187" ht="18.75" customHeight="1">
      <c r="E187" s="1"/>
    </row>
    <row r="188" ht="12" customHeight="1">
      <c r="E188" s="1"/>
    </row>
  </sheetData>
  <sheetProtection/>
  <mergeCells count="1">
    <mergeCell ref="A1:F1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4.7109375" style="0" customWidth="1"/>
    <col min="2" max="2" width="16.28125" style="0" customWidth="1"/>
    <col min="3" max="3" width="16.8515625" style="0" customWidth="1"/>
    <col min="4" max="4" width="17.57421875" style="0" customWidth="1"/>
    <col min="5" max="5" width="12.421875" style="0" customWidth="1"/>
    <col min="6" max="6" width="11.421875" style="0" customWidth="1"/>
  </cols>
  <sheetData>
    <row r="1" spans="1:6" ht="12">
      <c r="A1" s="134"/>
      <c r="B1" s="134"/>
      <c r="C1" s="134"/>
      <c r="D1" s="134"/>
      <c r="E1" s="134"/>
      <c r="F1" s="134"/>
    </row>
    <row r="2" spans="1:6" ht="15">
      <c r="A2" s="174" t="s">
        <v>269</v>
      </c>
      <c r="B2" s="174"/>
      <c r="C2" s="174"/>
      <c r="D2" s="174"/>
      <c r="E2" s="174"/>
      <c r="F2" s="174"/>
    </row>
    <row r="3" spans="1:6" ht="15">
      <c r="A3" s="174" t="s">
        <v>191</v>
      </c>
      <c r="B3" s="174"/>
      <c r="C3" s="174"/>
      <c r="D3" s="174"/>
      <c r="E3" s="175"/>
      <c r="F3" s="175"/>
    </row>
    <row r="4" spans="1:6" ht="15">
      <c r="A4" s="135"/>
      <c r="B4" s="135"/>
      <c r="C4" s="135"/>
      <c r="D4" s="135"/>
      <c r="E4" s="136"/>
      <c r="F4" s="136"/>
    </row>
    <row r="5" spans="1:6" ht="15">
      <c r="A5" s="174" t="s">
        <v>192</v>
      </c>
      <c r="B5" s="174"/>
      <c r="C5" s="174"/>
      <c r="D5" s="176"/>
      <c r="E5" s="176"/>
      <c r="F5" s="176"/>
    </row>
    <row r="6" spans="1:6" ht="15">
      <c r="A6" s="135"/>
      <c r="B6" s="135"/>
      <c r="C6" s="135"/>
      <c r="D6" s="135"/>
      <c r="E6" s="136"/>
      <c r="F6" s="136"/>
    </row>
    <row r="7" spans="1:6" ht="15">
      <c r="A7" s="174" t="s">
        <v>193</v>
      </c>
      <c r="B7" s="174"/>
      <c r="C7" s="174"/>
      <c r="D7" s="175"/>
      <c r="E7" s="175"/>
      <c r="F7" s="175"/>
    </row>
    <row r="8" spans="1:6" ht="15">
      <c r="A8" s="135"/>
      <c r="B8" s="135"/>
      <c r="C8" s="135"/>
      <c r="D8" s="135"/>
      <c r="E8" s="136"/>
      <c r="F8" s="136"/>
    </row>
    <row r="9" spans="1:6" ht="42" customHeight="1">
      <c r="A9" s="137" t="s">
        <v>194</v>
      </c>
      <c r="B9" s="138" t="s">
        <v>195</v>
      </c>
      <c r="C9" s="138" t="s">
        <v>196</v>
      </c>
      <c r="D9" s="138" t="s">
        <v>197</v>
      </c>
      <c r="E9" s="138" t="s">
        <v>198</v>
      </c>
      <c r="F9" s="138" t="s">
        <v>198</v>
      </c>
    </row>
    <row r="10" spans="1:6" ht="12">
      <c r="A10" s="139">
        <v>1</v>
      </c>
      <c r="B10" s="140">
        <v>2</v>
      </c>
      <c r="C10" s="140">
        <v>3</v>
      </c>
      <c r="D10" s="140">
        <v>4</v>
      </c>
      <c r="E10" s="140" t="s">
        <v>199</v>
      </c>
      <c r="F10" s="140" t="s">
        <v>200</v>
      </c>
    </row>
    <row r="11" spans="1:6" ht="19.5" customHeight="1">
      <c r="A11" s="141" t="s">
        <v>201</v>
      </c>
      <c r="B11" s="151">
        <v>1739071.03</v>
      </c>
      <c r="C11" s="151">
        <v>1808023.48</v>
      </c>
      <c r="D11" s="151">
        <v>2092461.65</v>
      </c>
      <c r="E11" s="151">
        <f>D11/B11*100</f>
        <v>120.32065475784506</v>
      </c>
      <c r="F11" s="151">
        <f>D11/C11*100</f>
        <v>115.7319953610337</v>
      </c>
    </row>
    <row r="12" spans="1:6" ht="19.5" customHeight="1">
      <c r="A12" s="142" t="s">
        <v>202</v>
      </c>
      <c r="B12" s="151">
        <v>1739071.03</v>
      </c>
      <c r="C12" s="151">
        <v>1808023.48</v>
      </c>
      <c r="D12" s="151">
        <v>2092461.65</v>
      </c>
      <c r="E12" s="152">
        <f>SUM(D12/B12*100)</f>
        <v>120.32065475784506</v>
      </c>
      <c r="F12" s="152">
        <f>SUM(D12/C12*100)</f>
        <v>115.7319953610337</v>
      </c>
    </row>
    <row r="13" spans="1:6" ht="19.5" customHeight="1">
      <c r="A13" s="144" t="s">
        <v>270</v>
      </c>
      <c r="B13" s="151">
        <v>1739071.03</v>
      </c>
      <c r="C13" s="151">
        <v>1808023.48</v>
      </c>
      <c r="D13" s="151">
        <v>2092461.65</v>
      </c>
      <c r="E13" s="152">
        <f>SUM(D13/B13*100)</f>
        <v>120.32065475784506</v>
      </c>
      <c r="F13" s="152">
        <f>SUM(D13/C13*100)</f>
        <v>115.7319953610337</v>
      </c>
    </row>
    <row r="14" spans="1:6" ht="15">
      <c r="A14" s="143"/>
      <c r="B14" s="143"/>
      <c r="C14" s="143"/>
      <c r="D14" s="143"/>
      <c r="E14" s="143"/>
      <c r="F14" s="143"/>
    </row>
    <row r="15" spans="1:6" ht="12">
      <c r="A15" s="134"/>
      <c r="B15" s="134"/>
      <c r="C15" s="134"/>
      <c r="D15" s="134"/>
      <c r="E15" s="134"/>
      <c r="F15" s="134"/>
    </row>
  </sheetData>
  <sheetProtection/>
  <mergeCells count="4">
    <mergeCell ref="A2:F2"/>
    <mergeCell ref="A3:F3"/>
    <mergeCell ref="A5:F5"/>
    <mergeCell ref="A7:F7"/>
  </mergeCells>
  <printOptions/>
  <pageMargins left="0.7" right="0.7" top="0.75" bottom="0.75" header="0.3" footer="0.3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 OŠ</cp:lastModifiedBy>
  <cp:lastPrinted>2023-07-05T11:10:22Z</cp:lastPrinted>
  <dcterms:created xsi:type="dcterms:W3CDTF">2013-09-11T11:00:21Z</dcterms:created>
  <dcterms:modified xsi:type="dcterms:W3CDTF">2024-04-02T08:59:33Z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